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firstSheet="13" activeTab="16"/>
  </bookViews>
  <sheets>
    <sheet name="EDUCACION " sheetId="1" r:id="rId1"/>
    <sheet name="DEPORTE Y RECREACION" sheetId="2" r:id="rId2"/>
    <sheet name="CULTURA" sheetId="3" r:id="rId3"/>
    <sheet name="SALUD" sheetId="4" r:id="rId4"/>
    <sheet name="INFANCIA Y ADOLESCENCIA" sheetId="5" r:id="rId5"/>
    <sheet name="POBLACIONES ESPECIALES" sheetId="6" r:id="rId6"/>
    <sheet name="JOVENES CON FUTURO " sheetId="7" r:id="rId7"/>
    <sheet name="MUJERES CON DIGNIDAD" sheetId="8" r:id="rId8"/>
    <sheet name="EMPLEO Y DESARROLLO ECONOMICO " sheetId="9" r:id="rId9"/>
    <sheet name="DESARROLLO RURAL " sheetId="10" r:id="rId10"/>
    <sheet name="DESARROLLO TURISTICO " sheetId="11" r:id="rId11"/>
    <sheet name="INFRAEST. VIAL Y DE TRANSP" sheetId="12" r:id="rId12"/>
    <sheet name="ELECTRIFICACION Y GAS" sheetId="13" r:id="rId13"/>
    <sheet name="DES. URBANO" sheetId="14" r:id="rId14"/>
    <sheet name="EQUIPAMENTOS COMUNITARIOS" sheetId="15" r:id="rId15"/>
    <sheet name="AMBIENTE NATURAL " sheetId="16" r:id="rId16"/>
    <sheet name="GESTION DEL RIESGO" sheetId="17" r:id="rId17"/>
    <sheet name="PARTICIPACION CIUDADANA" sheetId="18" r:id="rId18"/>
    <sheet name="JUST. SEG. Y CONVIVENCIA" sheetId="19" r:id="rId19"/>
    <sheet name="ADMINISTRACION EFICIENTE" sheetId="20" r:id="rId20"/>
  </sheets>
  <definedNames/>
  <calcPr fullCalcOnLoad="1"/>
</workbook>
</file>

<file path=xl/comments1.xml><?xml version="1.0" encoding="utf-8"?>
<comments xmlns="http://schemas.openxmlformats.org/spreadsheetml/2006/main">
  <authors>
    <author>MERY </author>
    <author>Usuario HP</author>
    <author>Luz Mery</author>
  </authors>
  <commentList>
    <comment ref="D5" authorId="0">
      <text>
        <r>
          <rPr>
            <b/>
            <sz val="8"/>
            <rFont val="Tahoma"/>
            <family val="0"/>
          </rPr>
          <t>MERY :</t>
        </r>
        <r>
          <rPr>
            <sz val="8"/>
            <rFont val="Tahoma"/>
            <family val="0"/>
          </rPr>
          <t xml:space="preserve">
INICIA CON VERBO DE ACCIÓN…..SOBRE LO QUE SE VA HA REALIZAR LA ACCI{ON-….. TERMINA CON LA LOCALIZACIÓN</t>
        </r>
      </text>
    </comment>
    <comment ref="L5" authorId="1">
      <text>
        <r>
          <rPr>
            <b/>
            <sz val="9"/>
            <rFont val="Tahoma"/>
            <family val="2"/>
          </rPr>
          <t>Usuario HP:</t>
        </r>
        <r>
          <rPr>
            <sz val="9"/>
            <rFont val="Tahoma"/>
            <family val="2"/>
          </rPr>
          <t xml:space="preserve">
</t>
        </r>
      </text>
    </comment>
    <comment ref="B9" authorId="2">
      <text>
        <r>
          <rPr>
            <b/>
            <sz val="9"/>
            <rFont val="Tahoma"/>
            <family val="0"/>
          </rPr>
          <t>Luz Mery:</t>
        </r>
        <r>
          <rPr>
            <sz val="9"/>
            <rFont val="Tahoma"/>
            <family val="0"/>
          </rPr>
          <t xml:space="preserve">
</t>
        </r>
      </text>
    </comment>
    <comment ref="B31" authorId="2">
      <text>
        <r>
          <rPr>
            <b/>
            <sz val="9"/>
            <rFont val="Tahoma"/>
            <family val="0"/>
          </rPr>
          <t>Luz Mery:</t>
        </r>
        <r>
          <rPr>
            <sz val="9"/>
            <rFont val="Tahoma"/>
            <family val="0"/>
          </rPr>
          <t xml:space="preserve">
</t>
        </r>
      </text>
    </comment>
  </commentList>
</comments>
</file>

<file path=xl/comments14.xml><?xml version="1.0" encoding="utf-8"?>
<comments xmlns="http://schemas.openxmlformats.org/spreadsheetml/2006/main">
  <authors>
    <author>Luz Mery</author>
  </authors>
  <commentList>
    <comment ref="E5" authorId="0">
      <text>
        <r>
          <rPr>
            <b/>
            <sz val="9"/>
            <rFont val="Tahoma"/>
            <family val="0"/>
          </rPr>
          <t>Luz Mery:</t>
        </r>
        <r>
          <rPr>
            <sz val="9"/>
            <rFont val="Tahoma"/>
            <family val="0"/>
          </rPr>
          <t xml:space="preserve">
CONCRETAR  SI  LOS RECURSOS DEL 2008 LOS VA A EJEC EL MPIO  O PLAN DE AGUAS  - IDENTIFICAR LOS PROYECTOS---- CALIDAD DEL AGUA
</t>
        </r>
      </text>
    </comment>
    <comment ref="E6" authorId="0">
      <text>
        <r>
          <rPr>
            <b/>
            <sz val="9"/>
            <rFont val="Tahoma"/>
            <family val="0"/>
          </rPr>
          <t>Luz Mery:</t>
        </r>
        <r>
          <rPr>
            <sz val="9"/>
            <rFont val="Tahoma"/>
            <family val="0"/>
          </rPr>
          <t xml:space="preserve">
INICIAR  LA CONSTRUCCION  O REPROGRAMAR</t>
        </r>
      </text>
    </comment>
    <comment ref="E20" authorId="0">
      <text>
        <r>
          <rPr>
            <sz val="9"/>
            <rFont val="Tahoma"/>
            <family val="0"/>
          </rPr>
          <t>BANCO DE TIERRAS, COMPRA PREDIOS  HACE REDES DE URBANISMO Y VENDE PARA EL DESARROLLO DE VIVIENDA,  BANCO DE MATERIALES   ATRAVEZ DEL BANCO  NACIONAL- TITULACION DE PREDIOS 
SG. LEY  388</t>
        </r>
      </text>
    </comment>
  </commentList>
</comments>
</file>

<file path=xl/comments5.xml><?xml version="1.0" encoding="utf-8"?>
<comments xmlns="http://schemas.openxmlformats.org/spreadsheetml/2006/main">
  <authors>
    <author>usuario</author>
  </authors>
  <commentList>
    <comment ref="I36" authorId="0">
      <text>
        <r>
          <rPr>
            <sz val="8"/>
            <rFont val="Tahoma"/>
            <family val="0"/>
          </rPr>
          <t xml:space="preserve">IDENTIFICAR PROYECTO Y  ACTIVIDADES 
</t>
        </r>
      </text>
    </comment>
    <comment ref="I42" authorId="0">
      <text>
        <r>
          <rPr>
            <sz val="8"/>
            <rFont val="Tahoma"/>
            <family val="0"/>
          </rPr>
          <t xml:space="preserve">REVISAR 
SI ES  CONCORDANTE LA ACTIVIDAD  CONE L PROYECTO DE LO CONTRARIO HACER AJUSTES
</t>
        </r>
      </text>
    </comment>
    <comment ref="I28" authorId="0">
      <text>
        <r>
          <rPr>
            <b/>
            <sz val="8"/>
            <rFont val="Tahoma"/>
            <family val="0"/>
          </rPr>
          <t xml:space="preserve">IDENTIFIDAR A TODOS LO DE AMARILLO PROYECTOS Y ACTIVIDADES  LO MISMO QUE FECHAS DE INICIO Y TERMINACION Y RESPONABLE. </t>
        </r>
        <r>
          <rPr>
            <sz val="8"/>
            <rFont val="Tahoma"/>
            <family val="0"/>
          </rPr>
          <t xml:space="preserve">
</t>
        </r>
      </text>
    </comment>
  </commentList>
</comments>
</file>

<file path=xl/comments6.xml><?xml version="1.0" encoding="utf-8"?>
<comments xmlns="http://schemas.openxmlformats.org/spreadsheetml/2006/main">
  <authors>
    <author>usuario</author>
  </authors>
  <commentList>
    <comment ref="E7" authorId="0">
      <text>
        <r>
          <rPr>
            <sz val="8"/>
            <rFont val="Tahoma"/>
            <family val="0"/>
          </rPr>
          <t xml:space="preserve">EN LA ULTIMA REUNION SE DIJO QUE ESTABAN EN PROCESO DE  IDENTIFICAR LOS PROYECTOS A  EJECUTAR  POR FAVOR  ARTICULARLOS EN ESTA CASILLA ..
</t>
        </r>
      </text>
    </comment>
    <comment ref="G14" authorId="0">
      <text>
        <r>
          <rPr>
            <sz val="8"/>
            <rFont val="Tahoma"/>
            <family val="0"/>
          </rPr>
          <t xml:space="preserve"> COMPLETAR CON EL NO. DE ANCIANOS 
</t>
        </r>
      </text>
    </comment>
    <comment ref="G17" authorId="0">
      <text>
        <r>
          <rPr>
            <b/>
            <sz val="8"/>
            <rFont val="Tahoma"/>
            <family val="0"/>
          </rPr>
          <t>COMPLETAR NO. DE JORNADAS</t>
        </r>
      </text>
    </comment>
  </commentList>
</comments>
</file>

<file path=xl/sharedStrings.xml><?xml version="1.0" encoding="utf-8"?>
<sst xmlns="http://schemas.openxmlformats.org/spreadsheetml/2006/main" count="2546" uniqueCount="1377">
  <si>
    <t>APOYO  EMPRESARIAL A LA ASOCIACION DE ASOMUA</t>
  </si>
  <si>
    <t>NO.DE EMPLEOS CREADOS</t>
  </si>
  <si>
    <t>Creación y/o fortalecimiento de 4 organizaciones de micro y pequeña empresa</t>
  </si>
  <si>
    <t>FORTALECIMIENTO EMPRESARIAL A MICRO Y PEQUEÑA EMPRESA</t>
  </si>
  <si>
    <t xml:space="preserve"> COFINANCIACION  PARA PROYECTOS  DE INDUSTRIALIZACION DE  ALIMENTOS - ASOMUA</t>
  </si>
  <si>
    <t>No. DE PROYECTOS COFINANCIADOS</t>
  </si>
  <si>
    <t>ACOMPAÑAMIENTO  EN EL PROCESO DE INDUSTRIALIZACION - ASOMUA</t>
  </si>
  <si>
    <t>DESPLAZAMIENTO PARA PROMOCION  DE LOS  PRODUCTOS AGROCOLOGICO- APACRA</t>
  </si>
  <si>
    <t>COFINANCIACION   PARA PUBLICIDAD - APACRA</t>
  </si>
  <si>
    <t>POYO    A ELABORACION  Y TRAMITE Y EJECUCION DE  PROYECTOS  ( REGISTRO INVIMA, CODIGO DE BARRAS Y EL SELLO VERDE )  APACRA</t>
  </si>
  <si>
    <t>Creacion  de micro y pequeñas empresas</t>
  </si>
  <si>
    <t>Apoyo a la  creacion y/o  fortalecimiento de 10 nuevas empresas</t>
  </si>
  <si>
    <t>APOYO  A LA CREACION  Y FORTALECIMIENTO DE MICRO Y PEQUEÑAS EMPRESAS</t>
  </si>
  <si>
    <t>ACOMPAÑAMIENTO EN EL PROCESO DE IDENTIFICACION Y CREACION DE LAS EMPRESAS (CONFECCIONES - ANGLOGOLD- )</t>
  </si>
  <si>
    <t>IDENTIFICAR   EMPRESAS POTENCIALES PARA SER CREADAS EN ELMUICIPIO</t>
  </si>
  <si>
    <t xml:space="preserve">Capacidad de produccion </t>
  </si>
  <si>
    <t xml:space="preserve">Capacitacion  y transferencia de tecnologia para 100 pequeños  microempresarios </t>
  </si>
  <si>
    <t xml:space="preserve">CAPACITACION EN TRANSFERENCIA DE TECNOLOGIA  A MICROEMPRESARIOS </t>
  </si>
  <si>
    <t>CAPACITACIONES  A  TRAVEZ DEL SENA,  Y UMATA- DIRIGIDAS  A EMPRENDIMIENTO EMPRESARIAL,  MANEJO DE RECURSO HUMANO.</t>
  </si>
  <si>
    <t xml:space="preserve">SECTOR RURAL  Y URBANO DE ANAIME </t>
  </si>
  <si>
    <t xml:space="preserve">PROCESO DE TRANSFORMACION E INDUSTRIALIZACION DE ALIMENTOS,   </t>
  </si>
  <si>
    <t>SECTOR RURAL Y URBANO DE ANAIME</t>
  </si>
  <si>
    <t>Dos Cadenas  productivas implementadas Y /0  fortalecidas</t>
  </si>
  <si>
    <t>SECTOR RURAL Y URBANO DE CAJAMARCA Y ANAIME</t>
  </si>
  <si>
    <t>CONVOCATORIA  PARA LA ASOCIATIVIDAD DEL SECTOR  LECHERO</t>
  </si>
  <si>
    <t xml:space="preserve">DESARROLLO RURAL </t>
  </si>
  <si>
    <t>Modernizacion  de los sistemas de produccion y comercializacion agricula  y pecuaria</t>
  </si>
  <si>
    <t>Transferencia de paquetes tecnológicos para 4 productos agrícolas.</t>
  </si>
  <si>
    <t>TRANSFERENCIA TECNOLOGICA PARA LA ARRACACHA</t>
  </si>
  <si>
    <t xml:space="preserve">SECTOR URBANO Y RURAL  DE CAJAMARCA Y ANAIME </t>
  </si>
  <si>
    <t>Transformación del ITAIC</t>
  </si>
  <si>
    <t>Asistencia técnica integral para  200 productores.</t>
  </si>
  <si>
    <t xml:space="preserve">ASISTENCIA TECNICA A PRODUCTORES AGRICOLAS Y PECUARIOS </t>
  </si>
  <si>
    <t>CAPACITACION EN MANEJO DE  AVES  DE CORRAL,  CAPACITACION  EN EL MANEJO DE ENVASES DE AGROQUIMICOS, ORIENTACION EN BUENAS PRACTICAS AGRICOLAS EN CULTIVOS DE FRUTALES,  Y HORTALIZAS</t>
  </si>
  <si>
    <t xml:space="preserve">SECTOR RURAL   LEONA, TUNJOS BAJOS,  POTOSI, CUCUANA, DESPUNTA, </t>
  </si>
  <si>
    <t>Capacitar 200 productores campesinos en técnicas de producción.</t>
  </si>
  <si>
    <t>CAPACITACION  A PRODUCTORES AGROPECUARIOS</t>
  </si>
  <si>
    <t xml:space="preserve">CAPACITACION EN  BUENAS PRACTICAS AGRICOLAS   Y PECUARIAS- SENA </t>
  </si>
  <si>
    <t xml:space="preserve">DIAMANTE,  TUNJOS, SAN LORENZO </t>
  </si>
  <si>
    <t>Gestionar 4 proyectos productivos</t>
  </si>
  <si>
    <t>APOYO A PROCESOS DE TRANSFORMACION DE FRUTALES</t>
  </si>
  <si>
    <t>PROCESO DE TRANSFORMACION DE MORA A TRAVEZ DE LA CARC Y LA UMATA</t>
  </si>
  <si>
    <t>CEDRAL LAJAS  DESPUNTA POTOSI</t>
  </si>
  <si>
    <t>PROCESO DE TRANSFORMACION DE GRANADILLA  ATRAVEZ DE AGROTU - ANAIME  - UMATA</t>
  </si>
  <si>
    <t xml:space="preserve">Gestionar 4 proyectos de crédito e incentivos. </t>
  </si>
  <si>
    <t xml:space="preserve">20 productores apoyados con el programa de desarrollo ganadero. </t>
  </si>
  <si>
    <t xml:space="preserve">CAPACITACION Y APOYO A MEJORAMIENTO GENETICO </t>
  </si>
  <si>
    <t>CAPACITACION EN MEJORAMIENTO GENETICO</t>
  </si>
  <si>
    <t xml:space="preserve">CAÑON DE ANAIME </t>
  </si>
  <si>
    <t>APOYO A  MEJORAMIENTO GENETICO A   BOVINOS</t>
  </si>
  <si>
    <t>Organización y comercialización</t>
  </si>
  <si>
    <t xml:space="preserve">Una empresa de comercialización creada  y/o fortalecida. </t>
  </si>
  <si>
    <t>APOYO A  EMPRESAS EN PROCESO DE COMERCIALIZACION  EN ELMUNCIPIO DE CAJAMARCA</t>
  </si>
  <si>
    <t xml:space="preserve">APOYO PARA SOCIOS DE LA COOPERATIVA CARC EN ASISTENCIA TECNICA AGRICOLA - </t>
  </si>
  <si>
    <t>ZONA RURAL DE CAJAMARCA</t>
  </si>
  <si>
    <t>CAPACITACION Y ASISTENCIA PERSONALIZADA EN CADA FINCA</t>
  </si>
  <si>
    <t>ZONA  RURAL DE CAJAMARCA</t>
  </si>
  <si>
    <t>Apoyar 4 organizaciones de campesinos.</t>
  </si>
  <si>
    <t>CAPACITACION Y DOTACION  DE INSUMOS AGRICOLAS A ORGANIZACIONES CAMPESINAS</t>
  </si>
  <si>
    <t>DOTACION DE INSUMOS AGRICOLAS ( HERRAMIENTAS Y SEMILLAS  A PEQUEÑOS  PRODUCTORES)</t>
  </si>
  <si>
    <t>Creación y/o Fortalecimiento de 4 organizaciones asociativas y comunitarias.</t>
  </si>
  <si>
    <t>APOYO  A  ORGANIZACINES DE  PRODUCTORES</t>
  </si>
  <si>
    <t xml:space="preserve">APOYO  A  ASOCIACION DE PRODUCTORES MEDIANTE ( MANEJO EMPRESARIAL - COSTO DE PRODUCCION- MERCADEO-  SENA )- PROMOCION DE  ALIMENTOS EN FERIAS </t>
  </si>
  <si>
    <t>Creación y/o Fortalecimiento de 4 organizaciones de productores.</t>
  </si>
  <si>
    <t xml:space="preserve">APOYO  CON ASISTENCIA TECNICA Y ORIENTACION  EMPRESARIAL Y ASOCIATIVA  A LOS PRODUCTORES DE GULUPA, EN LA CONFORMACION COMO ORGANIZACIÓN </t>
  </si>
  <si>
    <t>Desarrollo social del campo</t>
  </si>
  <si>
    <t>Gestionar la asignación de subsidios para 50 familias de pequeños productores</t>
  </si>
  <si>
    <t>10 unidades familiares de especies menores establecida</t>
  </si>
  <si>
    <t>CAPACITACION DE MANEJO DE ESPECIES MENORES  A UNIDADES FAMILIARES</t>
  </si>
  <si>
    <t>APOYO Y CAPACITACION A 2 UNIDADES FAMILIARES EN  LA CRIA DE ESPECIES MENORES COMO  CONEJOS, CABROS Y AVES</t>
  </si>
  <si>
    <t>ZONA RURAL  DE CAJAMARCA</t>
  </si>
  <si>
    <t xml:space="preserve">4 proyectos de seguridad alimentaria  implementados. </t>
  </si>
  <si>
    <t>CAPACITACIONES SOBRE COMO ENFRENTA LA VEJEZ, MANEJO DE CONFLICTOS, DERECHOS Y DEBRES DEL ADULTO MAYOR.</t>
  </si>
  <si>
    <t>CAPACITACION SOBRE HABITOS  NUTRICIONALES Y PREVENCION DE PATOLOGIAS</t>
  </si>
  <si>
    <t>Ejecutar  3 actividades  anuales  de  promoción  de  la  salud  y  prevención  de  riesgos  en  población en situación en desplazamiento.</t>
  </si>
  <si>
    <t>PROMOCION Y PREVENCION  EN SALUD A LA POBLACION  DESPLAZADA</t>
  </si>
  <si>
    <t>CAMPAÑAS EDUCATIVAS   DE PROMOCION Y PREVENCION  EN SALUD  DEBERES Y DERECHOS COMO USUARIOS</t>
  </si>
  <si>
    <t>POBLACION DESPLAZADA DEL MUNICIPIO  DE CAJAMARCA</t>
  </si>
  <si>
    <t>TRES CAMAPAÑAS EDUCATIVAS</t>
  </si>
  <si>
    <t>NO. DE CAMAPAÑAS REALIZADAS</t>
  </si>
  <si>
    <t>Realizar   2  actividades  de  promoción  de  la  salud  y  prevención  de  riesgos  en  población en situación de discapacidad.</t>
  </si>
  <si>
    <t>PROMOCION Y PREVENCION  EN SALUD A LA POBLACION  DISCAPACITADA</t>
  </si>
  <si>
    <t>CAMPAÑAS  EDUCATIVAS   EN DEBERES Y DERECHOS COMO USUARIOS,VIOLENCIA  INTRAFAMILIAR Y  ABUSO SEXUAL, HABITOS SALUDABLES</t>
  </si>
  <si>
    <t>POBLACION DISCAPACITADA  DEL MUNICIPIO  DE CAJAMARCA</t>
  </si>
  <si>
    <t>UNA CAMPAÑA REALIZADA</t>
  </si>
  <si>
    <t>IMPULSO AL PROYECTO PRODUCTIVO - MANUALIDADES NAVIDEÑAS</t>
  </si>
  <si>
    <t>POBLACION  DISCAPACITADA  DEL MUNICIPIO DE CAJAMARCA</t>
  </si>
  <si>
    <t>UN PROYECTO PRODUCTIVO</t>
  </si>
  <si>
    <t>NO. DE PROYECTOS PRODUCTIVOS</t>
  </si>
  <si>
    <t>Implementación de la estrategia Red Juntos en el Municipio.</t>
  </si>
  <si>
    <t>IMPLEMENTACION DE LA ESTRATEGIA JUNTOS</t>
  </si>
  <si>
    <t xml:space="preserve">IDENTIFICACION DE  PROYECTOS PRODUCTIVOS  PARA  LA RED JUNTOS  </t>
  </si>
  <si>
    <t>Implementar estrategias de desvinculación del trabajo infantil</t>
  </si>
  <si>
    <t xml:space="preserve">IMPLEMENTAR ESTRATEGIAS DE DESVINCULACION DEL TRABAJO INFANTIL </t>
  </si>
  <si>
    <t xml:space="preserve">FORTELECER LA INTERSECTORIALIDAD  A LAS REDES  DESARROLLANDO ACCIONES  ………… </t>
  </si>
  <si>
    <t>MUNICIPIO DE CAJAMARCA ZONA RURAL  Y URBANA</t>
  </si>
  <si>
    <t>IDENTIFICADION Y CARACTERIZACION DE LAPOBLACION MENOR  TRABAJADOR</t>
  </si>
  <si>
    <t>INFANCIA Y ADOLESCENCIA</t>
  </si>
  <si>
    <t>TODOS VIVOS</t>
  </si>
  <si>
    <t>Cobertura Universal para el R.S.  A madres gestantes que estén en el Programa Sisben  Nivel I y 2 tanto Urbano y Rural</t>
  </si>
  <si>
    <t>IMPLEMENTACION DEPROGRAMAS DE PROMOCION, Y PREVENCION  PARA   LAS MADRES GESTANTES</t>
  </si>
  <si>
    <t xml:space="preserve">AFILIACION A LAS MADRES GESTANTES </t>
  </si>
  <si>
    <t>MUNICIPIO DE CAJAMARCA ZONA RURAL Y URBANA</t>
  </si>
  <si>
    <t>COBERTURA DEL REGIMEN SUBSIDIADO AL 80% DE  LAS MADRES GESTANTES  DE LOS NIVELES 1 Y 2  DEL SISBEN.</t>
  </si>
  <si>
    <t>PORCENTAJE DE COBERTURA DE MADRES GESTANTES</t>
  </si>
  <si>
    <t>Promover 4  Brigadas de Salud a las madres gestantes en el sector rural anulamente,</t>
  </si>
  <si>
    <t xml:space="preserve">CAPACITACION , SEGUIMIENTO AL CONTROL PRENATAL , ENTREGA DE  ALIMENTOS </t>
  </si>
  <si>
    <t xml:space="preserve">MUNICIPIO DE CAJAMARCA ZONA RURAL </t>
  </si>
  <si>
    <t>CUATRO CAMPAÑAS DE SEGUIMIENTO  CONTROL PRENATAL Y ENTREGA DE ALIMENTOS A LAS MADRES GESTANTES</t>
  </si>
  <si>
    <t>NO. DE CAMPAÑAS REALIZADAS</t>
  </si>
  <si>
    <t xml:space="preserve">ASISTENCIA  DEL 90% DE LAS  MADRES GESTANTES  A CONTROL PRENATAL </t>
  </si>
  <si>
    <t xml:space="preserve">PORCENTAJE DE MADRES  GESTANTES ASISTIENDO A CONTROL PRENATAL </t>
  </si>
  <si>
    <t xml:space="preserve">Promoción  a través de canalización por medio del PSP en el área rural, capacitación a las madres gestantes y lactancia materna, lograr que el 90% de madres gestantes asistan a los controles.  </t>
  </si>
  <si>
    <t>CAPACITACION A  MADRES GESTANTES Y   LACTANTES  IMPORTANCIA DE CONTROL PRENATAL,  PARTO INSTITUCIONAL,  LACTANCIA  MATERNA</t>
  </si>
  <si>
    <t xml:space="preserve">DOS CAPACITACIONES REALIZADAS </t>
  </si>
  <si>
    <t>NO. DE CAPACITACIONES  REALIZADAS PARA  MADRES GESTANTES Y  LACTANTES</t>
  </si>
  <si>
    <t>VISITAS  DOMICILIARIAS   PROMOCION Y PREVENCION ( CANCER CUELLO UTERINO. VACUNACION , EXAMEN DE SENO )</t>
  </si>
  <si>
    <t>47 VEREDAS Y 8 BARRIOS</t>
  </si>
  <si>
    <t xml:space="preserve">47  VEREDAS Y 8 BARRIOS  CON VISITAS DOMICILIARIAS   DE PROMOCION Y PREVENCION </t>
  </si>
  <si>
    <t xml:space="preserve">NO. DE VEREDAS Y BARRIOS  VISITADOS </t>
  </si>
  <si>
    <t xml:space="preserve">47 VEREDAS Y 8 BARRIOS </t>
  </si>
  <si>
    <t xml:space="preserve">Elaboración de    folletos para prevención de riesgos domésticos.    Convenios de Capacitación con personal especializado en prevención de riesgos.   </t>
  </si>
  <si>
    <t>IMPLEMENTACION DE PROGRAMAS DE DIVULGACION  Y CAMPAÑAS PEDAGOGICAS  EN PREVENCION DE RIESGOS Y ACCIDENTES  DE TRANSITO</t>
  </si>
  <si>
    <t xml:space="preserve">DIVULGACION DE FOLLETOS  EN  PREVENCIOND E RIESGOS   DOMESTICOS </t>
  </si>
  <si>
    <t>1000 FOLLETOS DIVULGADOS</t>
  </si>
  <si>
    <t xml:space="preserve">Realizar  3 campañas pedagógicas de prevención anualmente .                    A través de la Policía Nacional garantizar el cumplimiento de las  normas de transito                                      </t>
  </si>
  <si>
    <t xml:space="preserve">3 campañas sobre los riesgos y accidentes que se presentan en la vía con bicicleta.       </t>
  </si>
  <si>
    <t xml:space="preserve">NINGUNO  SIN FAMILIA </t>
  </si>
  <si>
    <t xml:space="preserve">Realizar Campañas a los padres sobre consumo de drogas y alucinogenos </t>
  </si>
  <si>
    <t xml:space="preserve">INCORPORACIÓN DE LAS ACCIONES  DE PROMOCION Y PREVENCION  EN SALUD  Y  PROGRAMAS DE SALUD PUBLICA EN ACTIVIDADES  DE LAS INSTITUCIONES EDUCATIVAS   Y POBLACION  EN GENERAL </t>
  </si>
  <si>
    <t>INSTITUCION EDUCATIVA ISMAEL PERDOMO - NST. EDUCATIVA N SEÑORA DEL ROSARIO    I. E ANAIME     I. E     ITAI C</t>
  </si>
  <si>
    <t>TALLERES Y CONVERSATORIOS  CON  NIÑOS NIÑAS Y ADOLESCENTES  SOBRE LAS IMPLICACIONES LEGALES DEL CONSUMO DE SUSTANCIAS PSICOACTIVAS</t>
  </si>
  <si>
    <t>REALIZACION DE  30 TALLERES EN LAS I.E. DE CAJAMARCA</t>
  </si>
  <si>
    <t xml:space="preserve">NO. DE TALLERES  REALIZADOS </t>
  </si>
  <si>
    <t xml:space="preserve">Talleres de sensibilizacion sobre la crianza de los niños en caso de abandono para  restituir los derechos del niño y la familia </t>
  </si>
  <si>
    <t>INSTITUCION EDUCATIVA ISMAEL PERDOMO - NST. EDUCATIVA N SEÑORA DEL ROSARIO    I. E ANAIME     I. E     ITAI C, VINCULACION DE LAPOBLACION RURAL  Y URBANA POR  MEDIO DE LAS J.A.C.</t>
  </si>
  <si>
    <t xml:space="preserve">IMPLEMENTACION DEL PROGRAMA  CONSTRUYENDO HOGRES , POR  MEDIO DE TALLERES DIRIGIDOS  PADRES DE FAMILIA  FORTALECIMIENTO Y REESTABLECIMIENTO DE LAS RELACIONES Y DINAMICA FAMILIAR </t>
  </si>
  <si>
    <t>REALIZACION DE  20 TALLERES  EN LAS I.E.  Y J.A.C.</t>
  </si>
  <si>
    <t>IMPLEMENTACION DEL PROGRAMA  DAR VIDA , CAPACITACIONES Y ORIENTACIONES    A LA POBLACION RURAL Y URBANA  DEL MUNICIPIO  SOBRE LA IMPORTANCIA DE LA ESTABILIDAD EMOCINAL</t>
  </si>
  <si>
    <t xml:space="preserve">POBLACION   MADRES Y PADRES ADOLESCENTESAREA RURAL Y  URBANA </t>
  </si>
  <si>
    <t xml:space="preserve">REALIZACION  20 TALLERES </t>
  </si>
  <si>
    <t>TODOS SALUDABLES</t>
  </si>
  <si>
    <t xml:space="preserve"> Realizar campañas de  prevencion  y vacunacion con todos los biologicos y la influenza</t>
  </si>
  <si>
    <t>ZONA URBANA  DEL MUNICIPIO DE CAJAMARCA</t>
  </si>
  <si>
    <t xml:space="preserve">E.O.T. EVALUADO </t>
  </si>
  <si>
    <t>NO. DE E.O.T. EVALUADOS</t>
  </si>
  <si>
    <t>REFORESTACION DE 2 HAS. QUE ABASTECEN EL ACUEDUCTO  DEL CORREGIMIENTO DE ANAIME  -  ADQUISICION Y DONACION DE  ARBOLES  NACEDEROS   PARA   LA PROTECCION DE LAS FUENTES HIDROGRAFICAS  / CONVENIO CON LA J.A.C  ANAIME</t>
  </si>
  <si>
    <t xml:space="preserve">CAJAMARCA ZONA RURAL </t>
  </si>
  <si>
    <t>DOS HAS  REFORESTADAS</t>
  </si>
  <si>
    <t>NO. DE HAS REFORESTADAS</t>
  </si>
  <si>
    <t xml:space="preserve">ESTUDIOS DE PREINVERSION ELABORADOS </t>
  </si>
  <si>
    <t xml:space="preserve">NO. DE ESTUDIOS </t>
  </si>
  <si>
    <t>HECTAREAS ADQUIRIDAS</t>
  </si>
  <si>
    <t>NO. DE HECTAREAS ADQUIRIDAS</t>
  </si>
  <si>
    <t xml:space="preserve">FORMULACION DE UN PROYECTO </t>
  </si>
  <si>
    <t xml:space="preserve">NO. DE PROYECTOS  FORMULADOS Y GESTIONADOS </t>
  </si>
  <si>
    <t>LEVANTAMIENTO DEL INVENTARIO AL 100%</t>
  </si>
  <si>
    <t>PORCENTAJE DE  ACTUALIZACION DE INVENTARIO DE FUENTES HIDRICAS</t>
  </si>
  <si>
    <t xml:space="preserve">DIAGNOSTICO ELABORADO </t>
  </si>
  <si>
    <t>NO. DE DIAGNOSTICOS ELABORADOS</t>
  </si>
  <si>
    <t>ELABORACION  DEL PLAN PARA EL MANEJO DE AREAS PROTEGIDAS</t>
  </si>
  <si>
    <t xml:space="preserve">PLAN DE MANEJO DE AREAS PROTEGIDAS ELABORADO </t>
  </si>
  <si>
    <t xml:space="preserve">NO. DE PLANES ELABORADOS </t>
  </si>
  <si>
    <t>VEREDAS POTOSI CUCUANA  LA DESPUNTA</t>
  </si>
  <si>
    <t xml:space="preserve">100 PRODUCTORES CAPACITADOS EN MANEJOD E  AGROQUIMICOS Y RESIDUSO </t>
  </si>
  <si>
    <t>NO. DE PRODUCTORES CAPACITADOS</t>
  </si>
  <si>
    <t xml:space="preserve">VEREDA EL CEDRAL </t>
  </si>
  <si>
    <t>10 PRODUCTORES CAPACITADOS  EN  PRODUCCION LIMPIA</t>
  </si>
  <si>
    <t xml:space="preserve">NO. DE PRODUCTORES  CAPACITADOS </t>
  </si>
  <si>
    <t>IMPLEMENTACION DE 2 PARCELAS  CON PRODUCCION  LIMPIA</t>
  </si>
  <si>
    <t xml:space="preserve"> UBICACIÓN </t>
  </si>
  <si>
    <t>DOS  PARCELAS DE PRODUCCION LIMPIA</t>
  </si>
  <si>
    <t>NO . DE PARCELAS  IMPLEMENTADAS DE PRODUCCION LIMPIA</t>
  </si>
  <si>
    <t>ACOMPAÑAMIENTO  Y CONTROL   A LA EXPLOTACION AURIFERA</t>
  </si>
  <si>
    <t>IMPLEMENTAR UN PROGRAMA DE SEGUIMIENTO Y CONTROL A LA EXPLOTACION AURIFERA</t>
  </si>
  <si>
    <t>SEGUIMIENTO Y CONTROL DE LA EXPLOTACION AURIFERA  AL 100%</t>
  </si>
  <si>
    <t>PORCENTAJE DE  SEGUIMIENTO Y CONTROL A LA EXPLOTACION AURIFERA</t>
  </si>
  <si>
    <t xml:space="preserve">MONITOREO  MEDIANTE VISITAS  REALIZADAS   EN CONVENIO  CORTOLIMA </t>
  </si>
  <si>
    <t>XXX VISITAS REALIZADAS A LOS ESTABLECIMIENTOS PUBLICOS  PARA EL CONTROL AUDITIVOI</t>
  </si>
  <si>
    <t>NO. DE VISITAS REALIZADAS</t>
  </si>
  <si>
    <t>EMISION DE UN DERECREO O ACUERDO</t>
  </si>
  <si>
    <t>NO. DE DECRETOS O ACUERDOS</t>
  </si>
  <si>
    <t>XXXX PERSONAS  CAPACITADAS EN MANEJO DE RESIDUOS  EN LA M</t>
  </si>
  <si>
    <t>NO. DE PERSONAS  CAPACITADAS</t>
  </si>
  <si>
    <t xml:space="preserve">CONSTRUCCION DE CASETAS COMUNITARIAS  PARA LA RECOLECCION DE LOS  RESIDUOS SOLIDOS </t>
  </si>
  <si>
    <t>VEREDAS  XXXXX</t>
  </si>
  <si>
    <t>UNA CASETAS COMUNITARIAS  INSTALADAS</t>
  </si>
  <si>
    <t>NO. DE CASETAS  INSTALADAS</t>
  </si>
  <si>
    <t xml:space="preserve">CAPACITACION  A  PERSONAS DEL AREA RURAL EN  EDUCACION AMBIENTAL Y MANEJO DE RESIDUOS SOLIDOS </t>
  </si>
  <si>
    <t>10 PRODUCTORES CAPACITADOS  EN  MANEJO DE RESIDUOS SOLIDOS</t>
  </si>
  <si>
    <t xml:space="preserve">150 ESTUDIANTES CAPACITADOS EN EL MANEJO DE RESIDUOS SOLIDOS </t>
  </si>
  <si>
    <t>NO. DE ESTUDIANTES</t>
  </si>
  <si>
    <t xml:space="preserve">GESTIONAR ANTE INGEOMINAR  EL MANTENIMIENTO  DE ESTACIONES SISMICAS VOLCANICAS </t>
  </si>
  <si>
    <t>ACTUALIZACION DE UN MAPA DE ERUPCION VOLCANICA</t>
  </si>
  <si>
    <t>NO. DE  MAPAS  ACTUALIZADOS</t>
  </si>
  <si>
    <t xml:space="preserve">ELABORACION DE ESTUDIOS  PARA LA RED DE ALERTA TEMPRANA </t>
  </si>
  <si>
    <t xml:space="preserve">MUNICIPIO DE CAJAMRCA   ZONA RURAL Y  URBANA </t>
  </si>
  <si>
    <t xml:space="preserve">47 JUNTAS DE ACCION COMUNAL CAPACITADAS  </t>
  </si>
  <si>
    <t>NO. DE JUNTAS DE ACCION COMUNAL CAPACITADAS</t>
  </si>
  <si>
    <t xml:space="preserve">PLAN DE EMERGENCIAS  Y CONTIGENCIAS POR  AMENAZA  DEL CERRO MACHIN FORMULADO  E IMPLEMENTADO </t>
  </si>
  <si>
    <t xml:space="preserve">NO.- DE PLANES  FORMULADOS E IMPLEMENTADOS </t>
  </si>
  <si>
    <t xml:space="preserve">DOS ORGANISMOS DE SOCORRO APOYADOS </t>
  </si>
  <si>
    <t xml:space="preserve">NO. DE ORGANISMOS DE SOCORRO APOYADOS </t>
  </si>
  <si>
    <t>RENDICION DE CUENTAS ANUAL</t>
  </si>
  <si>
    <t>NO. DE RENDICION DE CUENTAS</t>
  </si>
  <si>
    <t xml:space="preserve">DISEÑO DE POLITICAS  PARA EL DESARROLLO COMUNITARIO  ELABORADO </t>
  </si>
  <si>
    <t>NO. DE  DISEÑOS  DE POLITICAS ELABORADOS</t>
  </si>
  <si>
    <t xml:space="preserve">JUSTICIA SEGURIDAD Y CONVIVENCIA </t>
  </si>
  <si>
    <t xml:space="preserve">CREACION  Y/O FORTALECIMIENTO  DE ESPACIOS DE COORDINACION INTERINSTITUCIONAL </t>
  </si>
  <si>
    <t>REACTIVAR O  FORTALECER  LOS CONSEJOS  DE SEGURIDAD  MUNICIPAL, COMITES DE  ORDEN PUBLICO, COMITES DE VIGILANCIA  EPIDEMIOLOGICA, COMITE DE ATENCION A  POBLACION DESPLAZADA .</t>
  </si>
  <si>
    <t xml:space="preserve">5 COMITES REACTIVADOS Y FORTALECIDOS </t>
  </si>
  <si>
    <t>NO. DE COMITES REACTIVADOS Y FORTALECIDOS</t>
  </si>
  <si>
    <t xml:space="preserve">APOYO Y  FORTALECIMIENTO A  LOS ORGANISMOS DE SEGURIDAD </t>
  </si>
  <si>
    <t>ORGANISMOS DE SEGURIDAD  FORTALECIDOS</t>
  </si>
  <si>
    <t>NO. DE ORGANISMOS DE SEGURIDAD FORTALECIDOS</t>
  </si>
  <si>
    <t>ATENCION Y ESTABILIZACION DE LA POBLACION DESPLAZADA</t>
  </si>
  <si>
    <t>ASISTENCIA  CON TRANSPORTE, ALIMENTACION, ALOJAMIENTO  A LA POBLACION DESPLAZADA</t>
  </si>
  <si>
    <t>POBLACION DESPLAZADA ATENDIDA AL 100%</t>
  </si>
  <si>
    <t>PORCENTAJE DE  POBLACION DESPLAZADA ATENDIDA</t>
  </si>
  <si>
    <t>JORNADA DE ACTULIZACION DE DATOS</t>
  </si>
  <si>
    <t>NO. DE JORNADAS DE ACTULIZACIOND E DATOS</t>
  </si>
  <si>
    <t>POBLACION DESPLAZADA ESTABILIZADA  AL 100%</t>
  </si>
  <si>
    <t>PORCENTAJE DE  POBLACION DESPLAZADA ESTABILIZADA</t>
  </si>
  <si>
    <t>UN PLAN DE ORDENACION Y MANEJO DE LA  MICROCUENCA DEL RIO BERMELLON FORMULADA</t>
  </si>
  <si>
    <t xml:space="preserve">NO.  DE PLANES  DE ORDENACION </t>
  </si>
  <si>
    <t>CONSTITUCION DEL SIMAP</t>
  </si>
  <si>
    <t xml:space="preserve">NO. DE ORGANISMOS CONSTITUIDOS </t>
  </si>
  <si>
    <t>UN COMITÉ CONSTITUIDO</t>
  </si>
  <si>
    <t>NO. DE COMITES CONSTITUIDOS</t>
  </si>
  <si>
    <t>FOSYGA Y ETESA</t>
  </si>
  <si>
    <t>OTROS</t>
  </si>
  <si>
    <t>INICIA</t>
  </si>
  <si>
    <t>TERMINA</t>
  </si>
  <si>
    <t xml:space="preserve"> EDUCACIÓN INTEGRAL PARA LA SOCIEDAD COMPETITIVA </t>
  </si>
  <si>
    <t>Equidad para la educación</t>
  </si>
  <si>
    <t xml:space="preserve"> Niños  atendidos con programas de bienestar estudiantil atendidos anualmente: transporte Escolar</t>
  </si>
  <si>
    <t>IMPLEMENTACIÓN DEL PROGRAMA EQUIDAD PARA LA EDUCACION EN EL MUNICIPIO DE CAJAMARCA</t>
  </si>
  <si>
    <t>TRANSPORTE ESCOLAR   PARA SECUNDARIA Y MEDIA   PARA LOS ESTUDIANTES DE LAS VEREDAS  DEL MUNICIPIO DE CAJAMARCA</t>
  </si>
  <si>
    <t xml:space="preserve">VEREDAS LAS LAJAS,  SANTA ANA, EL AGUILA , LAS HORMAS,  SAN LORENZO ALTO  SAN LORENZO BAJO, TUNJOS,  PAN DE AZUCAR , CERRAJOSA, PLANADAS,  ESPEJO RINCON PLACER , BRAZIL, ESPERANZA, PUENTE HIERRO,  PAN DE AZUCAR EL RODANO ANAIME JUDEA , GURRERA,  CAJON PALOMAR. ALSACIA ALTAMIRA, LA JUDEA, CRISTALES, </t>
  </si>
  <si>
    <t xml:space="preserve">260  ALUMNOS  BENEFICIADOS CON  TRANSPORTE ESCOLAR </t>
  </si>
  <si>
    <t xml:space="preserve">No. DE ESTUDIANTES BENEFICIADOS CON TRANSPORTE ESCOLAR </t>
  </si>
  <si>
    <t>ABIGAIL GAMBA</t>
  </si>
  <si>
    <t xml:space="preserve"> Niños  atendidos con programas de bienestar estudiantil atendidos anualmente: Refrigerio Escolar</t>
  </si>
  <si>
    <t>ATENCION  CON PROGRAMAS DE BIENESTAR ESTUDIANTIL ( REFRIGERIO ESCOLAR) A LOS  ESTUDIANTES  DE LA BASICA PRIMARIA DEL MUNICIPIO DE CAJAMARCA</t>
  </si>
  <si>
    <t>INSTITUCION EDUCATIVA ISMAEL PERDOMO - 457 INST. EDUCATIVA N SEÑORA DEL ROSARIO  743,  I. E ANAIME 419  CENTRO EDUCATIVO EL CAJON  LA LEONA 224,  I. E ITAI 824, CENTRO  EDUCATIVO PAN DE AZUCAR 240</t>
  </si>
  <si>
    <t xml:space="preserve">2900 ALUMNOS BENEFICIADOS CON  EL PROGRAMA DE REFRIGERIO ESCOLAR </t>
  </si>
  <si>
    <t xml:space="preserve">No DE ESTUDIANTES BENEFICIADOS CON  EL PROGRAMA DE BIENESTAR ESTUDIANTIL </t>
  </si>
  <si>
    <t>ABIGAIL  GAMBA</t>
  </si>
  <si>
    <t xml:space="preserve"> 300 Jovenes y adultos atendidos en programa para el acceso a la  educacion  anualmente</t>
  </si>
  <si>
    <t xml:space="preserve">APOYO  PARA EL ACCESO A LA EDUCACION PARA  JOVENES Y ADULTOS.  CONVENIO EJECUTADO CON  EL INSTITUTO JORGE  ELIECER GAITAN </t>
  </si>
  <si>
    <t>INSTITUTCION  JORGE ELIECER GAITAN</t>
  </si>
  <si>
    <t xml:space="preserve">300 JOVENES Y ADULTOS  APOYADOS CON ACCESO A LA EDUCACION </t>
  </si>
  <si>
    <t xml:space="preserve">NO. DE JOVENES Y ADULTOS  APOYADOS  CON  ACCESO A LA EDUCACION </t>
  </si>
  <si>
    <t>TOTAL PROGRAMA</t>
  </si>
  <si>
    <t>Educacion Inicial Primera Infancia</t>
  </si>
  <si>
    <t xml:space="preserve">100 niños atendidos anualmente  en el programa de primera infancia </t>
  </si>
  <si>
    <t>IMPLEMENTACION DEL PROGRAMA  DE EDUCACION  INICIAL PRIMERA INFANCIA EN EL MUNICIPIO DE CAJAMARCA</t>
  </si>
  <si>
    <t>APOYO A HOGARES COMUNITARIOS  ICBF.  PARA DESARROLLAR PROGRAMAS DE ATENCION DE LA POBLACION INFANTIL.  DOTACION  MATERIAL DIDACTICO</t>
  </si>
  <si>
    <t xml:space="preserve">HOGAR INFANTIL EL MUÑEQUERO. HOGARES COMUNITARIOS DEL MUNICIPIO </t>
  </si>
  <si>
    <t xml:space="preserve">100 NIÑOS ATENDIDOS  ANUALMENTE EN EL PROGRAMA DE PRIMERA INFANCIA </t>
  </si>
  <si>
    <t>NO. DE  NIÑOS BENEFICIADOS EN EL  PRORAMA DE  EDUCACION  INICIAL PRIMERA INFANCIA</t>
  </si>
  <si>
    <t xml:space="preserve">Infraestructura  y dotacion de calidad  para la educacion </t>
  </si>
  <si>
    <t>Ampliación y mejoramiento  de 20 establecimientos educativos</t>
  </si>
  <si>
    <t>AMPLIACION Y MEJORAMIENTO  DE INFRAESTRUCTURA EDUCATIVA EN EL MUNICIPIO DE CAJAMARCA</t>
  </si>
  <si>
    <t>AMPLIACION A LA INSTITUCION EDUCATIVA  SANTANA Y TUNJOS</t>
  </si>
  <si>
    <t xml:space="preserve">VEREDA SANTA  ANA, TUNJOS, CAJON LA LEONA,   </t>
  </si>
  <si>
    <t>TRES INSTITUCIONES EDUCATIVAS AMPLIADAS</t>
  </si>
  <si>
    <t>NUMERO DE  INSTITUCIONES EDUCATIVAS  AMPLIADAS</t>
  </si>
  <si>
    <t>JOSE PIO DIAZ  PINILLA</t>
  </si>
  <si>
    <t xml:space="preserve">MEJORAMIENTO   SEDE RECREO BAJO  , </t>
  </si>
  <si>
    <t xml:space="preserve">VEREDA RECREO BAJO </t>
  </si>
  <si>
    <t>6  I.E. MEJORADAS</t>
  </si>
  <si>
    <t xml:space="preserve">NO. DE  I.E. MEJORADAS </t>
  </si>
  <si>
    <t>CERRAMIENTO DEL EL RODANO</t>
  </si>
  <si>
    <t>VEREDA EL RODANO</t>
  </si>
  <si>
    <t xml:space="preserve">PINTURA ESCUELA CERRAJOSA, </t>
  </si>
  <si>
    <t>VEREDA CERRAJOSA</t>
  </si>
  <si>
    <t>CAPACITACION  Y MONTAJE  EN PROGRAMAS DE SEGURIDAD ALIMENTARIA</t>
  </si>
  <si>
    <t>COFINANCIACION       Y APOYO DE LA UMATA  AL PROGRAMA DE  SEGURIDAD ALIMENTARIA DE FEDEPANELA- CAPACITACION EN LO SOCIAL. PRODUCTIVA Y ALIMENTARIA  - NUTRICION</t>
  </si>
  <si>
    <t>TUNJOS- SAN LORENZO- SANTANA</t>
  </si>
  <si>
    <t xml:space="preserve">ESTUDIO DE FACTIBILIDAD PARA  EL MONTAJE DE UNA GRANJA DEMOSTRATIVA EN  SEGURIDAD ALIMENTARIA </t>
  </si>
  <si>
    <t>Gestión para la asignación de 150 subsidios para mejoramiento o construcción de vivienda rural.</t>
  </si>
  <si>
    <t>PROYECTO DE VIVIENDA  RURAL EN ELMUNICIPIO DE CAJAMARCA</t>
  </si>
  <si>
    <t xml:space="preserve">FORMULACION Y PRESENTACION DE 2 PROYECTOS </t>
  </si>
  <si>
    <t>100 mujeres campesinas apoyadas en desarrollo de microempresas rurales.</t>
  </si>
  <si>
    <t>IMPLEMENTACION DE PROYECTOS PRODUCTIVOS PARA  MUJERES RURALES</t>
  </si>
  <si>
    <t>IDENTIFICACION  Y ELABORACION DE ESTUDIOS DE  FACTIBILIDAD DE MICROEMPRESAS RURALES</t>
  </si>
  <si>
    <t xml:space="preserve">VEREDA EL ROSAL,  EL DIAMANTE, LA TIGRERA, TUNJOS </t>
  </si>
  <si>
    <t>CAPACITACION EMPRESARIAL Y ASOCIATIVA PARA  MUJERES RURALES</t>
  </si>
  <si>
    <t xml:space="preserve">Apoyar 1 programas de reforma agraria. </t>
  </si>
  <si>
    <t>PROYECTO DE REFORMA AGRARIA EN EL MUNCIPIO DE CAJAMARCA</t>
  </si>
  <si>
    <t>APOYO Y FORMULACION DEL PROYECTO  PARA SUBSIDIO DE TIERRAS  ANTE EL MINISTERIO DE  AGRICULTURA Y DESARROLLO RURAL</t>
  </si>
  <si>
    <t>ASOCIACION PARCECAIME</t>
  </si>
  <si>
    <t>10 Acueductos rurales apoyados.</t>
  </si>
  <si>
    <t>SUMINISTRO DE MATERIALES PARA EL MEJORAMIENTO DE  LA RED DISTRIBUCION PARA LAS VEREDAS</t>
  </si>
  <si>
    <t>TERMINACION DE ACUEDUCTO CERRAJOSA</t>
  </si>
  <si>
    <t>2 proyectos de electrificación gestionados.</t>
  </si>
  <si>
    <t xml:space="preserve">VER  PROGRAMA DE ELECTRIFICACION RURAL </t>
  </si>
  <si>
    <t>Infraestructura básica para la producción del Campo</t>
  </si>
  <si>
    <t>Mantenimiento anual de 150 kilómetros de red  vial terciaria.</t>
  </si>
  <si>
    <t xml:space="preserve">VER  PROGRAMA  INFRAESTRUCTURA  VIAL </t>
  </si>
  <si>
    <t>Mejoramiento de 10  kilómetros de red terciaria</t>
  </si>
  <si>
    <t>VER PROGRAMA INFRAESTRUCTURA VIAL</t>
  </si>
  <si>
    <t>1 Minidistrito de riego construido</t>
  </si>
  <si>
    <t>5 Puentes vehicular Construidos</t>
  </si>
  <si>
    <t>3 puentes Peatonales Construidos</t>
  </si>
  <si>
    <t xml:space="preserve"> DESARROLLO TURISTICO</t>
  </si>
  <si>
    <t>Mejoramiento de la infraestructura existente</t>
  </si>
  <si>
    <t>Mejoramiento de la red vial</t>
  </si>
  <si>
    <t xml:space="preserve">VER PROGRAMA DE INFRAESTRUCTURA VIAL </t>
  </si>
  <si>
    <t>Capacitación  y sensibilización en el tema del Turismo</t>
  </si>
  <si>
    <t>APOYO AL FORO  PARA EL DESARROLLO TURISTICO DE CAJAMARCA</t>
  </si>
  <si>
    <t>Agroturismo</t>
  </si>
  <si>
    <t>Proyectos agro turísticos apoyados</t>
  </si>
  <si>
    <t xml:space="preserve">Parque temático Nacional de la Agricultura. apoyado </t>
  </si>
  <si>
    <t>PARQUE TEMATICO DE LA AGRICULTURA EN EL MUNICIPIO DE CAJAMARCA</t>
  </si>
  <si>
    <t xml:space="preserve">VIDEO DE  PROMOCION Y DIVULGACION  DE  LAS POTENCIALIDADES TURISTICAS DE CAJAMARCA  Y ANAIME </t>
  </si>
  <si>
    <t xml:space="preserve">Planeacion </t>
  </si>
  <si>
    <t>Política sectorial de turismo formulada.</t>
  </si>
  <si>
    <t>CONFORMACION DE  LA MESA TEMATICA DE TURISMO</t>
  </si>
  <si>
    <t>AREA  RURAL Y UBANA</t>
  </si>
  <si>
    <t>UMATA Y CULTURA</t>
  </si>
  <si>
    <t>Estudios de prefactibilidad apoyados</t>
  </si>
  <si>
    <t>2,1  Infraestructura vial y de  transporte</t>
  </si>
  <si>
    <t>Rehabilitación y mantenimiento integral de la red de carreteras a cargo del municipio</t>
  </si>
  <si>
    <t>Rehabilitación y mantenimiento de 283+300 Kilómetros de red vial terciaria</t>
  </si>
  <si>
    <t>REHABILITACION Y MENTENIMIENTO DE RED VIAL TERCIARIA DEL MUNICIPIO DE CAJAMARCA</t>
  </si>
  <si>
    <t xml:space="preserve">MANTENIMIENTO  A LA RED TERCIARIA DEL MUNICIPIO DE CAJAMARCA- </t>
  </si>
  <si>
    <t>ITAIC - TOCHE 5 KMS, EL SILENCIO  - LOS VALLES 8KMS, PLANADAS - PAN DE AZUCAR 3, BRASIL - SAN LORENZO BAJO -3, BRASIL- CIELO ROTO 3, ANAIME - LAS HORMAS 4,  EL VERGEL- LA TIGRERA 1, RINCON PLACER - LA BOLIVAR 2, EL CHUZO - RECREO BAJO 2, CAJON - LA JUDEA 1, CAJAMARCA - ANAIME - EL SILENCIO 4, LA PALOMA - LA PLANCHA 2, ANAIME LA PLANTA MONTEBELLO 6, RINCON PLACER ALTAMIRA 6, CAJON LA  JUDEA  6 KMS, TUNJOS ALTOS - SAN LORENZO ALTO 4,  LAS CANCHAS -TUNJOS BAJO 5 KM, LA PALOMA  EL DIAMANTE  5KMS</t>
  </si>
  <si>
    <t xml:space="preserve">CONSTRUCCION DE OBRAS DE ARTE </t>
  </si>
  <si>
    <t>2 EN LAS HORMAS, 1 PLANTA MONTEBELLO, 2 ALTAMIRA, 2 JUDEA, SAN LORENZO BAJO,ITAIC- TOCHE Y SILENCIO POTOSI</t>
  </si>
  <si>
    <t>Construcción de  tramos de red vial terciaria - Kms</t>
  </si>
  <si>
    <t>CONSTRUCCION DE  RED VIAL TERCIARIA EN EL MUNICIPIO DE CAJAMARCA</t>
  </si>
  <si>
    <t>TERMINACION   VIA  LA COLONIA - LA PLANCHA - EL DIAMANTE</t>
  </si>
  <si>
    <t>VEREDA LOS ALPES</t>
  </si>
  <si>
    <t>3 Puentes Vehiculares construidos</t>
  </si>
  <si>
    <t>3 puentes peatonales</t>
  </si>
  <si>
    <t>CONSTRUCCION DE PUENTES  PEATONALES EN EL MUNICIPIO DE CAJAMARCA</t>
  </si>
  <si>
    <t>FORMULACION PROYECTO Y ELABORACION DE ESTUDIOS PARA PRESENTAR A CORTOLIMA</t>
  </si>
  <si>
    <t>Desarrollo  de infraestructura vial de integración y desarrollo regional</t>
  </si>
  <si>
    <t>2 proyectos de integración vial regional gestionados.</t>
  </si>
  <si>
    <t xml:space="preserve">CONSTRUCCION Y MEJORAMIENTO DE  LA VIA    CAJAMARCA  ANAIME POTOSI- SANTA  ELENA- RONCESVALLES </t>
  </si>
  <si>
    <t>CONSTRUCCION DE OBRAS DE ARTE  Y PUENTES  VEHICULARES</t>
  </si>
  <si>
    <t>POTOSI  LOS VALLES - SANTA ELENA</t>
  </si>
  <si>
    <t>Mejoramiento de corredores estratégicos que conectan  las diferentes zonas del municipio con la cabecera</t>
  </si>
  <si>
    <t xml:space="preserve">Gestionar el mejoramiento y mantenimiento de 13 kilómetros de red secundaria. </t>
  </si>
  <si>
    <t>APOYO  AL MEJORAMIENTO Y MANTENIMIENTO DE LA RED SECUNDARIA DEL MUNICIPIO DE CAJAMARCA</t>
  </si>
  <si>
    <t xml:space="preserve">  ROSERIA, LIMPIEZA DE  CUNETAS</t>
  </si>
  <si>
    <t>Reposición y/o mejoramiento de la maquinaria pesada.</t>
  </si>
  <si>
    <t>Rehabilitacion y mejoramiento de la Red vial urbana  en 800 mts</t>
  </si>
  <si>
    <t xml:space="preserve">TOTAL SECTOR </t>
  </si>
  <si>
    <t xml:space="preserve">ELABORACIÓN Y PRODUCCION DE UN VIDEO DE  DIVULGACION  DEL TURISMO </t>
  </si>
  <si>
    <t>CELEBRACION DE CONTRATOS CON  HUMANA VIVIR, CAPRECOM Y COMFENALCO</t>
  </si>
  <si>
    <t>CELEBRACION DE TRES CONTRATOS  CON ARS</t>
  </si>
  <si>
    <t xml:space="preserve">NO. DE CONTRATOS CELEBRADOS </t>
  </si>
  <si>
    <t>Gestion financiera del giro de los recursos</t>
  </si>
  <si>
    <t>CUMPLIR CON LOS  LINEAMIENTOS ESTABLECIDOS PARA EL GIRO DE LOS RECURSOS DE LA EPS</t>
  </si>
  <si>
    <t xml:space="preserve">EFECTUAR GIROS A  LAS 3 EPS DENTRO DE LOS TERMINOS ESTABLECIDOS </t>
  </si>
  <si>
    <t xml:space="preserve"> REALIZAR GIROS A LA  EPS  EN UN 80%</t>
  </si>
  <si>
    <t>PROCENTAJE DE GIROS  A LAS E.P.S.</t>
  </si>
  <si>
    <t>Interventoria de los contratos del regimen subsidiado</t>
  </si>
  <si>
    <t xml:space="preserve">IMPLEMENTAR MECANISMOS DE CONTROL Y VIGILANCIA  DEL REGIMEN SUBSIDIADO   </t>
  </si>
  <si>
    <t>VINCULACION DE UN INTERVENTORI PARA  EL REGIMEN SUBSIDIADO</t>
  </si>
  <si>
    <t>UNA INTERVENTORIA</t>
  </si>
  <si>
    <t>NO. DE INTERVENTORIAS</t>
  </si>
  <si>
    <t>Administracion de bases de datos  de afiliados</t>
  </si>
  <si>
    <t xml:space="preserve">ADMINISTRACION DE   BASES DE DATOS </t>
  </si>
  <si>
    <t xml:space="preserve">DEPURACION DE LA BASE DE DATOS , RETIROS, Y SUSPENSIONES  DE LA POBLACION </t>
  </si>
  <si>
    <t>UNA BASE DE DATOS DEPURADA</t>
  </si>
  <si>
    <t>NO. DE BASES DE DATOS DEPURADAS</t>
  </si>
  <si>
    <t xml:space="preserve">5 entidades vigiladas en la prestacion del servicio </t>
  </si>
  <si>
    <t>VIGILAR  LA PRESTACION DEL SERVICIO DE</t>
  </si>
  <si>
    <t xml:space="preserve">SEGUIMIENTO Y CONTROL DE LA PRESTACION DE LOS SERVICIOS , AUDITORIA </t>
  </si>
  <si>
    <t xml:space="preserve">NUMERO </t>
  </si>
  <si>
    <t>Prestacion  de Servicios  en Salud a la Poblacion no  cubierta  por  la demanda</t>
  </si>
  <si>
    <t>Garantizar la prestacion de los servicios  de salud, de manera  oportuna, eficiente y con calidad a la poblacion pobre en lo no cubierto con subsidios a la demanda</t>
  </si>
  <si>
    <t>CONTROL   A LA PRESTACION DE LOS SERVICIOS DE SALUD  A LA POBALCION NO CUBIERTA  CON EL SUBSIDIO A  LA  DEMANDA</t>
  </si>
  <si>
    <t xml:space="preserve"> VIGILAR  LA ATENCION A LA POBLACION  POBRE EN LO NO CUBIERTO  CON SUBSIDIO A LA DEMANDA</t>
  </si>
  <si>
    <t xml:space="preserve">HOSPITAL  SANTA LUCIA </t>
  </si>
  <si>
    <t>100% DE POBLACION  POBRE  NO CUBIERTA ATENDIDA</t>
  </si>
  <si>
    <t>PORCENTAJE DE  POBLACION NO CUBIERTA  CON SUBSIDIO A LA DEMANDA</t>
  </si>
  <si>
    <t>Vigilar  que la IPS Cumpla con el Sistema de Calidad</t>
  </si>
  <si>
    <t>MPLEMENTACION DEL SISTEMA DE CALIDAD</t>
  </si>
  <si>
    <t>HOSPITAL SANTA LUCIA</t>
  </si>
  <si>
    <t>IMPEMENTACION DEL 100% DEL  SISTEMA DE GESTION DE CALIDAD</t>
  </si>
  <si>
    <t>PORCENTAJE  S.C.G.C. IMPLEMENTADO</t>
  </si>
  <si>
    <t>2 Entidades vigiladas en la prestacion del servicio  a l a poblacion pobre en l o no cubierto  con el subsidio a  la demanda</t>
  </si>
  <si>
    <t>EJERCER  VIGILANCIA Y CONTROL A TRAVEZ DE  LA INTERVENTORIA  DEL REGIMEN SUBSIDIADO A LAS IPS    PRESTADORAS DE SERVICIOS  DE SALUD A POBLACIN NO CUBIERTA .</t>
  </si>
  <si>
    <t>HOSPITAL SANTA  LUCIA  Y SALUDCOOP</t>
  </si>
  <si>
    <t xml:space="preserve">DOS ENTIDADES VIGILADAS  A TRAVEZ DE LA INTERVENTORIA </t>
  </si>
  <si>
    <t xml:space="preserve">UNA INTERVENTORIA  EN  EJECUCION </t>
  </si>
  <si>
    <t>Prestacion eficiente en la atencion del servicio de salud</t>
  </si>
  <si>
    <t>Mejoramiento , ampliacion y dotacion de la infraestructura fisica del Hospital Santa Lucia de Cajamarca</t>
  </si>
  <si>
    <t xml:space="preserve">MEJORAMIENTO, AMPLIACION Y DOTACION  DE LA INFRAESTRUCTURA DEL HOSPITAL SANTA LUCIA </t>
  </si>
  <si>
    <t xml:space="preserve">ADQUISICION DE UN AMBULANCIA PARA  EL AREA RURAL DEL MUNICIPIO DE CAJAMARCA </t>
  </si>
  <si>
    <t xml:space="preserve">AREA RURAL DEL MUNICIPIO DE CAJAMARCA </t>
  </si>
  <si>
    <t xml:space="preserve">ADQUISICION DE UNA  AMBULANCIA  </t>
  </si>
  <si>
    <t>NO. DE AMBULANCIAS ADQUIRIDAS</t>
  </si>
  <si>
    <t>UNIDAD SANITARIA  CENTRO EDUCATIVO   PAN DE AZUCAR</t>
  </si>
  <si>
    <t>VEREDA PAN DE AZUCAR</t>
  </si>
  <si>
    <t>PISOS  DE UN AULA DEL CENTRO EDUCATIVO LEONA</t>
  </si>
  <si>
    <t xml:space="preserve">LA LEONA </t>
  </si>
  <si>
    <t>MEJORAMIENTO RED ELECTRICA  I.E.  ISMAEL PERDOMO</t>
  </si>
  <si>
    <t xml:space="preserve">I.E. ISMAEL PERDOMO </t>
  </si>
  <si>
    <t>mejoramiento de la calidad educativa en los 4  I.E. del municipio anualmente</t>
  </si>
  <si>
    <t xml:space="preserve">APOYO AL MEJORAMIENTO DE  LA CALIDAD EDUCTIVA EN  LAS INSTITUCIONES EDUCATIVAS DEL MUNICIPIODE CAJAMARCA </t>
  </si>
  <si>
    <t xml:space="preserve">MEJORAMIENTO  DE LA CALIDAD EDUCATIVA  DE LAS  INSTITUCIONES EDUCATIVAS  </t>
  </si>
  <si>
    <t>N.S.ROSARIO, ISMAEL PERDOMO, ITAIC , ANAIME</t>
  </si>
  <si>
    <t>4  I.E-  BENEFICIADAS CON  MEJORAMIENTO DE  LA CALIDAD EDUCATIVA</t>
  </si>
  <si>
    <t>NUMERO DE  INSTITUCIONES EDUCATIVAS  APOYADAS CON MEJORAMIENTO A LA CALIDAD EDUCATIVA</t>
  </si>
  <si>
    <t>Fortalecimiento de una institucion educativa  en proceso de certificacion de calidad</t>
  </si>
  <si>
    <t xml:space="preserve">APOYO   PARA  MEJORAR  LA CALIDAD EDUCATIVA EN EL PROCESO DE CERTIFICACION  </t>
  </si>
  <si>
    <t xml:space="preserve">I.E. NUESTRA SEÑORA DEL ROSARIO </t>
  </si>
  <si>
    <t xml:space="preserve">UNA I.E.  APOYADA  CON CALIDAD EDUCATIVA </t>
  </si>
  <si>
    <t xml:space="preserve">NUMERO DE  I.E.  APOYADAS EN  EL PROCESO DE CERTIFICACION </t>
  </si>
  <si>
    <t xml:space="preserve">Dotacion tecnologica  de 10 establecimientos </t>
  </si>
  <si>
    <t xml:space="preserve">DOTACION DE  ESTABLECIMIENTOS EDUCATIVOS  EN EL MUNICIPIO DE CAJAMARCA </t>
  </si>
  <si>
    <t xml:space="preserve">DOTACION  DE   UN  COMPUTADOR </t>
  </si>
  <si>
    <t>SEDE RURAL LA ESPERANZA   LA LUISA</t>
  </si>
  <si>
    <t xml:space="preserve">DOTACIOND E UN EQUIPO DE COMPUTO </t>
  </si>
  <si>
    <t>NO. DE SEDES  EDUCATIVAS   CON DOTACION TECNOLOGICA</t>
  </si>
  <si>
    <t xml:space="preserve">DOTACION DE MATERIALES DE ASEO </t>
  </si>
  <si>
    <t>INSTITUCIONES EDUCATIVAS DE CAJAMARCA</t>
  </si>
  <si>
    <t xml:space="preserve">DOTACION DE MATERIALES DE ASEO A LAS 4 I.E.  </t>
  </si>
  <si>
    <t xml:space="preserve">4 I.E.  DOTADAS </t>
  </si>
  <si>
    <t>Dotación de  bibliotecas, laboratorios y material pedagógico y de audiovisuales para 10 establecimientos.</t>
  </si>
  <si>
    <t>DOTACION  MATERIAL PEDAGOGICO .</t>
  </si>
  <si>
    <t>SEDES EDUCATIVAS RURALES MPIO DE CAJAMARCA</t>
  </si>
  <si>
    <t>DOTACION DE MATERIAL PEDAGOGICO A  10 SEDES EDUCATIVAS</t>
  </si>
  <si>
    <t xml:space="preserve">NO. DE SEDES  EDUCATIVAS   CON DOTACION  DE MATERIAL  PEDAGOGICO </t>
  </si>
  <si>
    <t xml:space="preserve">Construcción  y dotación de un centro de Bilingüismo y Tics </t>
  </si>
  <si>
    <t>NA</t>
  </si>
  <si>
    <t xml:space="preserve">NA </t>
  </si>
  <si>
    <t xml:space="preserve">Mejoramiento y dotacion de 10 establecimientos con espacios recreativos </t>
  </si>
  <si>
    <t>MEJORAMIENTO Y DOTACION DE  ESPACIOS RECREATIVOS EN LAS INSTITUCIONES EDUCATIVAS DEL MUNICIPIO DE CAJAMARCA</t>
  </si>
  <si>
    <t>DOTACION E INSTALACION DE ARCOS  Y TABLEROS DE LA ESCUELA EL A AGUILA</t>
  </si>
  <si>
    <t>ESCUELA EL AGUILA</t>
  </si>
  <si>
    <t xml:space="preserve">DOTACION  Y MEJORAMIENTO A TRES  ESPACIOS  RECREATIVOS  </t>
  </si>
  <si>
    <t xml:space="preserve">NO. DE  ESPACIOS  RECREATIVOS DOTADAS Y MEJORADAS </t>
  </si>
  <si>
    <t>DOTACION E INSTALACIN DE TABLEROS  EN LA ESCUELA SAN LORENZO ALTO</t>
  </si>
  <si>
    <t>SAN LORENZO ALTO</t>
  </si>
  <si>
    <t xml:space="preserve">DEMARCACION  CANCHAS </t>
  </si>
  <si>
    <t>LA DESPUNTA,  CUCUANA Y POTOSI</t>
  </si>
  <si>
    <t xml:space="preserve">Implementar 5 programas de formación especial. </t>
  </si>
  <si>
    <t xml:space="preserve">REALIZACION DE CONVENIOS  INTERADMINISTRATIVOS  EN PROGRAMAS DE FORMACION ESPECIAL </t>
  </si>
  <si>
    <t xml:space="preserve">FORMACION ESPECIAL PARA JOVENES Y ADULTOS  EN SISTEMAS , EMPRENDIMIENTO EMPRESARIAL </t>
  </si>
  <si>
    <t>AREA RURAL Y URBANA DEL MUNICIPIO DE CAJAMARCA</t>
  </si>
  <si>
    <t>DOS CONVENIOS INTERADMINISTRATIVOS  EN  PROGRAMAS DE FORMACION ESPECIAL  EJECUTADOS</t>
  </si>
  <si>
    <t xml:space="preserve">NO. DE CONVENIOS DE FORMACION ESPECIAL </t>
  </si>
  <si>
    <t>Programas especiales  de educacion para el trabajo</t>
  </si>
  <si>
    <t>Fortalecimiento de una institución de educación técnica o tecnológica funcionando anualmente</t>
  </si>
  <si>
    <t>IMPLEMENTACION DE PROGRAMAS ESPECIALES  DE EDUCACION  PARA EL TRABAJO</t>
  </si>
  <si>
    <t xml:space="preserve">FORMACION ESPECIAL PARA EL TRABAJO  EN EMPREDIMIENTO EMPESARIAL Y PROCESAMIENTO DE ALIMENTOS </t>
  </si>
  <si>
    <t xml:space="preserve">DOS CONVENIOS INTERADMINISTRATIVOS  EN  PROGRAMAS DE EDUCACION PARA  EL TRABAJO </t>
  </si>
  <si>
    <t xml:space="preserve">NO. DE CONVENOS DE FORMACION  PARA EL TRABAJO </t>
  </si>
  <si>
    <t>APOYO Y FORTALECIMIENTO AL DESARROLLO  EMPRESARIAL DEL ITAIC</t>
  </si>
  <si>
    <t>INSTITUCION EDUCATIVA ITAIC</t>
  </si>
  <si>
    <t xml:space="preserve">UNA I.E.  TECNICA APOYADA   </t>
  </si>
  <si>
    <t>NO. DE I.E.  APOYADAS</t>
  </si>
  <si>
    <t>TOTAL SECTOR</t>
  </si>
  <si>
    <t>DEPORTE Y RECREACION</t>
  </si>
  <si>
    <t>Deporte Incluyente</t>
  </si>
  <si>
    <t>Apoyar el desarrollo de 10 eventos deportivos  anualmente.</t>
  </si>
  <si>
    <t xml:space="preserve">APOYO Y  FORTALECIMIENTO AL DEPORTE Y LA RECREACION </t>
  </si>
  <si>
    <t>REALIZACION DE  EVENTOS  DEPORTIVOS  COMO  DIA INTERNACIONAL DEL DESAFIO. ENCUENTRO DEPARTAMENTAL DE MICROFUTBOL INFANTIL,  ENCUENTRO DEPARTAMENTAL  MIL CIUDADES, MARATON A TOCHE,  TORNEO INFANTIL DE MICRO  FUTBOL MUNICIPAL , TORNEO FUTBOL VETERANOS MUNICIPAL, TORNEO  FUTBOL  CAMPESINOS MUNICIPAL, TORNEO DEPARTAMENTAL FEMENINO MICROFUTBOL,  TORNEO BANQUITAS LIBRE MUNICIPAL,  MARATON  INFANTIL</t>
  </si>
  <si>
    <t xml:space="preserve">MUNICIPIO DE  CAJAMARCA  AREA URBANA Y  RURAL </t>
  </si>
  <si>
    <t>DIEZ EVENTOS DEPORTIVOS DESARROLLADOS</t>
  </si>
  <si>
    <t>No.DE EVENTOS DEPORTIVOS</t>
  </si>
  <si>
    <t>JAVIER MORENO</t>
  </si>
  <si>
    <t>Deporte Competitivo</t>
  </si>
  <si>
    <t>Apoyo a 1 escuela deportiva</t>
  </si>
  <si>
    <t>APOYO  INSTITUCIONAL  A LA ESCUELA DEPORTIVA  PIJAOS PAGO DE  MONITOR, Y GASTOS DE DESPLAZAMIENTO</t>
  </si>
  <si>
    <t xml:space="preserve">MUNICIPIO DE CAJAMARCA AREA  URBANA Y RURAL </t>
  </si>
  <si>
    <t>UNA ESCUELA  DEPORTIVA  APOYADA</t>
  </si>
  <si>
    <t>NO. DE  ESCUELAS DEPORTIVAS  APOYADAS</t>
  </si>
  <si>
    <t>Apoyo a 4 clubes deportivos</t>
  </si>
  <si>
    <t xml:space="preserve">APOYO INSTITUCIONAL AL CLUB MILAN  EN  GASTOS DE  DESPLAZAMIENTO  PARA LA PARTICIPACION EN  UN TORNEO NACIONAL - CATEGORIA JUNIOR - DISCIPLINA  FUTBOL </t>
  </si>
  <si>
    <t>UN CLUB APOOYADO</t>
  </si>
  <si>
    <t xml:space="preserve">NO. DE  CLUBES APOYADOS </t>
  </si>
  <si>
    <t>10 deportistas participando en eventos extramunicipales</t>
  </si>
  <si>
    <t xml:space="preserve"> APOYO  A 2 PARTICIPANTES  A LOS JUEGOS NACIONALES ( ATLETISMO), -  CARTAGENA</t>
  </si>
  <si>
    <t>MUNICIPIO DE CAJAMARCA ZONA URBANA</t>
  </si>
  <si>
    <t>NO. DE PARTICIAPANTES EN JUEGOS NACIONALES APOYADOS</t>
  </si>
  <si>
    <t>NO. DE PARTICIPANTES APOYADOS</t>
  </si>
  <si>
    <t xml:space="preserve">4  deportistas apoyados en el programa de estimulos deportivos </t>
  </si>
  <si>
    <t>ENTREGA DE ESTIMULO DEPORTIVO A LA SELECCION  DEL MUNICIPIO QUE PARTICIPO  EN EL CAMPEONATO DEPARTAMENTAL DE FLANDES  EN LA CATEGORIA  JUNIOR- MICROFUTBOL</t>
  </si>
  <si>
    <t>10  DE DEPORTISTAS POYADOS APOYADOS CON ESTIMULOS DEPORTIVOS</t>
  </si>
  <si>
    <t xml:space="preserve">NO. DE DEPORTISTAS APOYADOS </t>
  </si>
  <si>
    <t xml:space="preserve">Deporte desde las aulas </t>
  </si>
  <si>
    <t>Apoyar 4 eventos deportivos anualmente</t>
  </si>
  <si>
    <t>OLIMPIADAS ESCOLARES, INTERCOLEGIADOS, INTERVEREDALES,  INTER BARRIOS,   TORNEO  MICRO COPA NAVIDAD, TORNEO FUTBOL COPA NAVIDAD</t>
  </si>
  <si>
    <t xml:space="preserve">CUATRO  EVENTOS  DEPORTIVOS  REALIZADOS DESDE LAS AULAS </t>
  </si>
  <si>
    <t>NO. DE EVENTOS  REALIZADOS DESDE LAS AULAS</t>
  </si>
  <si>
    <t>TOTAL  PROGRAMA</t>
  </si>
  <si>
    <t>Infraestructura y dotacion deportiva</t>
  </si>
  <si>
    <t xml:space="preserve">4 escenarios  deportivos y recreativos mejorados  y dotados </t>
  </si>
  <si>
    <t>CONSTRUCCION Y MEJORAMIENTO DE INFRAESTRUCTURA  DEPORTIVA</t>
  </si>
  <si>
    <t xml:space="preserve">MEJORAMIENTOS   DE ESCENARIOS DEPORTIVOS      ( PAÑETE, PINTURA,PISO, CAMERINOS, BAÑOS. LIMPIEZA ) </t>
  </si>
  <si>
    <t xml:space="preserve">ESTADIO MUNICIPAL,  COLISEO CUBIERTO, CANCHA AUXILIAR DEL ESTADIO MUNICIPAL </t>
  </si>
  <si>
    <t>MEJORAMIENTO DE DOS ESCENARIOS DEPORTIVO</t>
  </si>
  <si>
    <t>NO. DE  ESCENARIOS  DEPORTIVOS MEJORADOS</t>
  </si>
  <si>
    <t xml:space="preserve">JOSE PIOS DIAZ </t>
  </si>
  <si>
    <t>POLIDEPORTIVO  LA FERIA</t>
  </si>
  <si>
    <t xml:space="preserve">JOSE PIO DIAZ </t>
  </si>
  <si>
    <t xml:space="preserve">DOTACION  DE IMPLEMENTOS DEPORTIVOS  </t>
  </si>
  <si>
    <t>SEDES DEPORTIVAS ZONA RURAL  Y URBANA DEL MUNICIPIO DE CAJAMARCA</t>
  </si>
  <si>
    <t>TRES SEDES  DEPORTIVAS  DOTADAS</t>
  </si>
  <si>
    <t>NO- DE  SEDES DEPORTIVAS DOTADAS</t>
  </si>
  <si>
    <t>8 parques infantiles construidos</t>
  </si>
  <si>
    <t>CONSTRUCCION DE DOS PARQUES INFANTILES</t>
  </si>
  <si>
    <t xml:space="preserve">CUCUANA, EL AGUILA </t>
  </si>
  <si>
    <t xml:space="preserve">CONSTRUCCION DE DOS PARQUES INFANTILES </t>
  </si>
  <si>
    <t>NO. DE PARQUES INFANTILES CONSTRUIDOS</t>
  </si>
  <si>
    <t>JOSE PIO DIAZ</t>
  </si>
  <si>
    <t>1 espacio para la practica de deportes extremos</t>
  </si>
  <si>
    <t>GESTION PARA LA ADQUISICION DE 50 HAS  DE TERRENO   PARA  LA ADECUACION   NECESARIA  PARA LA PRACTICA DE DEPORTES EXTREMOS</t>
  </si>
  <si>
    <t>UBICADO EN  EL SECTOR DE PUENTE HIERRO</t>
  </si>
  <si>
    <t>UN PREDIO LEGALIZADO PARA  LA PRACTICAS DE  DEPORTES EXTREMOS</t>
  </si>
  <si>
    <t xml:space="preserve">NO. DE  PREDIOS LEGALIZADOS </t>
  </si>
  <si>
    <t>CULTURA</t>
  </si>
  <si>
    <t>Fomento a las expresiones y manifestaciones artisticas</t>
  </si>
  <si>
    <t xml:space="preserve">Fortalecer una banda  musical </t>
  </si>
  <si>
    <t xml:space="preserve">APOYO Y PROMOCION  A  LAS EXPRESIONES Y MANIFESTACIONES  ARTISTICAS  REGIONALES  EN EL MUNICIPIO DE  CAJAMARCA </t>
  </si>
  <si>
    <t xml:space="preserve"> CREACION  BANDA  DE LA I. E ANAIME.  </t>
  </si>
  <si>
    <t xml:space="preserve">INSTITUCION EDUCATIVA ANAIME, I.E. ISMAEL PERDOMO </t>
  </si>
  <si>
    <t>CREACION DE UNA BANDA  EN LA I.E. ANAIME</t>
  </si>
  <si>
    <t>NUMERO DE BANDAS FORTALECIDAS</t>
  </si>
  <si>
    <t>NOHORA  YOLADA  ROJAS PARRA</t>
  </si>
  <si>
    <t xml:space="preserve">DOTACION  DE  INSTRUMENTOS PARA LA BANDA DE LA I.E. ANAIME.   </t>
  </si>
  <si>
    <t>BANDA DE I.E. ANAIME   DOTADA</t>
  </si>
  <si>
    <t>NO. DE INSTITUCIONES  DOTADAS</t>
  </si>
  <si>
    <t>VINCULACION  DE UN    INSTRUCTOR  PARA  DIRIGIR  LAS BANDAS MUSICALES  DEL MUNICIPIO DE CAJAMARCA</t>
  </si>
  <si>
    <t xml:space="preserve">VINCULACION DE UN INSTRUCTOR PARA LA BANDA MUSICAL </t>
  </si>
  <si>
    <t>NO.DE INSTUCTORES  VINCULADOS</t>
  </si>
  <si>
    <t xml:space="preserve">Apoyar 100 niños y jóvenes en manifestaciones artísticas y culturales. </t>
  </si>
  <si>
    <t xml:space="preserve">VINCULACION DE UN INSTRUCCITOR  PARA DIRIGIR LAS ESCUELAS DE  FORMACION ARTISTICA EN  MUSICA, TEATRO, DANZA, ARTES PLASTICAS  Y BANDAS </t>
  </si>
  <si>
    <t>INSTITUCIONES EDUCTATIVAS DEL MUNICIPIO DE CAJAMARCA</t>
  </si>
  <si>
    <t xml:space="preserve">25 NIÑOS BENEFICIADOS CON FORMACION ARTISTICA </t>
  </si>
  <si>
    <t>No. DE NIÑOS  Y JOVENES BENEFICIADOS</t>
  </si>
  <si>
    <t>Participación y ejecución  de 5 actividades culturales anualmente</t>
  </si>
  <si>
    <t>PARTICIPACION  EN DIFERENTES  EVENTOS CULTURALES  Y FOLCLORICOS   EN EL PAIS . FESTIVAL DEL FOLCLOR  EN  CALI ,  SAN PEDRO EN EL ESPINAL,  CELEBRACION DE FIESTAS PATRIAS,  CONCIERTO POR LA  PAZ  20 DE JULIO , SEMANA  CULTURAL , PARTICIPACION  EN LA FERIA DE LAS COLONIAS EN BOGOTA.</t>
  </si>
  <si>
    <t>LOS PARTICIPANTES SON DEL AREA  RURAL Y URBANA  DEL MUNICIPIO  Y LOS EVENTOS SE REALIZARAN  EN DIFERENTES CIUDADES DEL PAIS</t>
  </si>
  <si>
    <t xml:space="preserve">PARTICIPACION EN 5 ACTIVIDADES CULTURALES  </t>
  </si>
  <si>
    <t>No. DE  PARTICIPACIONES EN ACTIVIDADES CULTURALES</t>
  </si>
  <si>
    <t>CELEBRACION ANIVERSARIO  NO.   95  CAJAMARCA</t>
  </si>
  <si>
    <t>ZONA URBANA  Y RURAL DE CAJAMARCA</t>
  </si>
  <si>
    <t>UN DIA CELEBRADO</t>
  </si>
  <si>
    <t xml:space="preserve">NO. DE DIAS CELEBRADOS </t>
  </si>
  <si>
    <t xml:space="preserve">Institucionalizar el día de arriero </t>
  </si>
  <si>
    <t>APOYO A EVENTOS CULTURALES INSTITUCIONALIZADOS</t>
  </si>
  <si>
    <t xml:space="preserve">MEDIANTE ACTO  ADMINISTRATIVO SE INSTITUCIONALIZARA  EL DIA DEL ARRIERO EN EL MARCO DE LA SEMANA  CULTURAL </t>
  </si>
  <si>
    <t xml:space="preserve">MUNICIPIO DE CAJAMARCA </t>
  </si>
  <si>
    <t xml:space="preserve">UN DIA DEL ARRIERO   INSTITUCIONALIZADO </t>
  </si>
  <si>
    <t xml:space="preserve">NO. DE DIAS  INSTITUCIONALIZADOS </t>
  </si>
  <si>
    <t xml:space="preserve">Realización de concurso interdepartamental  de bandas marciales.                                           </t>
  </si>
  <si>
    <t xml:space="preserve">Realizar Semana cultural Municipal </t>
  </si>
  <si>
    <t>CELEBRACION SEMANA CULTURAL</t>
  </si>
  <si>
    <t>UNA SEMANA CULTURAL CELEBRADAS</t>
  </si>
  <si>
    <t>NO. DE SEMANAS CULTURALES CELEBRADAS</t>
  </si>
  <si>
    <t xml:space="preserve">Sistema Municipal de Cultura </t>
  </si>
  <si>
    <t>Un consejo  Fortalecido</t>
  </si>
  <si>
    <t xml:space="preserve">VEAMOS NUESTRO MUNICIPIO A TRAVEZ DE  LA CULTURA </t>
  </si>
  <si>
    <t xml:space="preserve"> ORGANIZAR  Y CAPACITAR  AL CONSEJO MUNICIPAL DE CULTURA  EN SUS FUNCIONES </t>
  </si>
  <si>
    <t>MUNICIPIO DE CAJAMARCA  AREA URBANA</t>
  </si>
  <si>
    <t xml:space="preserve">UN CONCEJO MUNICIPAL DE CULTURA </t>
  </si>
  <si>
    <t xml:space="preserve">UN CONSEJO MUNICIPAL FORTALECIDO </t>
  </si>
  <si>
    <t>NOHORA  YOLANDA ROJAS</t>
  </si>
  <si>
    <t>5 Gestores culturales formados</t>
  </si>
  <si>
    <t>CAPACITAR   EN ELABORACION DE PROYECTOS  A  UN GESTOR CULTURAL</t>
  </si>
  <si>
    <t>TRANSFERENCIA DE PAQUETES TECNOLOGICOS (MANEJO DE SEMILLA, LABORES CULTURALES, FERTLIZACION , MANEJO FITOSANITARIO , COSECHA, Y COMERCIALIZACION  DE LA ARRACACHA- U.T. Y ICA)</t>
  </si>
  <si>
    <t xml:space="preserve">XXX AGRICULTORES  DE ARRACACHA BENEFICACIADOS DEL PAQUETE TECNOLOGICO </t>
  </si>
  <si>
    <t xml:space="preserve">NO. DE AGRICULTORES BENEFICIADOS </t>
  </si>
  <si>
    <t xml:space="preserve">CAPACITACION  INTEGRAL A XXXX PRODUCTORES </t>
  </si>
  <si>
    <t xml:space="preserve">NO. DE  PRODUCTORES CAPACITADOS </t>
  </si>
  <si>
    <t>CAPACITACION EN BUENAS PRACTICAS AGRICOLAS A XXX PRODUCTORES</t>
  </si>
  <si>
    <t>NO. DE PRODUCTORES  CAPACITADOS EN BUENAS PRACTICAS AGRICOLAS</t>
  </si>
  <si>
    <t xml:space="preserve">XXXXPRODUCTORES DE MORA  BENEFICIADOS CON PROCESOS DE TRANSFORMACION </t>
  </si>
  <si>
    <t xml:space="preserve">NO. DE PRODUCTORES DE MORA  BENEFICIADOS </t>
  </si>
  <si>
    <t xml:space="preserve">UN PROCESO DE TRANSFORMACION DE FRUTALES </t>
  </si>
  <si>
    <t>NO. DE PROCESOS DE TRANSFORMACION DE FRUTA</t>
  </si>
  <si>
    <t>XXX PRODUCTORES GANADEROS CAPACITADOS EN MEJORAMIENTO GENETICO</t>
  </si>
  <si>
    <t>NO. DE PRODUCTORES GANADEROS CAPACITADOS</t>
  </si>
  <si>
    <t>XXX PRODUCTORES GANADEROS  APOYADOS CON MEJORAMIENTO GENETICO A BOVINOS</t>
  </si>
  <si>
    <t xml:space="preserve">NO. DE PRODUCTORES GANADEROS APOYADOS </t>
  </si>
  <si>
    <t>ASISTENCIA TECNICA A XXXX SOCIOS DE LA CARC</t>
  </si>
  <si>
    <t>NO. DE SOCIOS DE LA CARC   CON ASISTENCIA TECNICA</t>
  </si>
  <si>
    <t>ASISTIENCIA  PERSONALIZADA A XXX FINCAS</t>
  </si>
  <si>
    <t>NO. D E FINCAS  BENEFICIADAS DE ASISTENCIA PERSONALIZADA</t>
  </si>
  <si>
    <t>DOTACION DE INSUMOS AGRICOLAS A  XXXX  PEQUEÑOS PRODUCTORES</t>
  </si>
  <si>
    <t xml:space="preserve">NO. DE  PEQUEÑOS PRODUCTORES  BENEFICIADOS </t>
  </si>
  <si>
    <t>CAPACITACION EN EL MANEJO DE POSCOSECHA  ORGANIZACIONES CAMPESINAS</t>
  </si>
  <si>
    <t xml:space="preserve">CAPACITACION A XX ORGANIZACIONES CAMPESINAS  </t>
  </si>
  <si>
    <t>NO.  DE ORGANIZACIONES CAMPESINAS CAPACITADAS</t>
  </si>
  <si>
    <t>CAPACITACION  ORIENTADA AL MANEJO EMPRESARIAL A  XXX PRODUCTORES</t>
  </si>
  <si>
    <t>NO. DE PRODUCTORES  CAPACITADOS .</t>
  </si>
  <si>
    <t>APOYO A PRODUCTORES EN FORMAS ASOCIATIVAS</t>
  </si>
  <si>
    <t>ZONA RURAL DE CAJAMARCA Y ANAIME</t>
  </si>
  <si>
    <t xml:space="preserve">APOYO A XXXX PRODUCTORES DE GULUPA  EN LA CONFORMACION COMO ORGANIZACIÓN </t>
  </si>
  <si>
    <t xml:space="preserve">NO. D E PRODUCTORES  ORGANIZADOS </t>
  </si>
  <si>
    <t>GESTIONAR  EL DESARROLLO DE  CONSTRUCCION  Y MEJORAMIENTO DE VIVIENDA  NUCLEADA Y DISPERSA</t>
  </si>
  <si>
    <t>    FORMULACION Y PRESENTACION DE PROYECTOS PARA ACCEDER  A SUBSIDIOS DE VIVIENDA  PARA  10 FAMILIAS  CAMPESINAS</t>
  </si>
  <si>
    <t>UN PROYECTO  FORMULADO Y PRESENTADO PARA  BENEFICIAR A 10 FAMILIAS CAMPESINAS</t>
  </si>
  <si>
    <t xml:space="preserve">NO. DEPROYECTOS   GESTIONADOS </t>
  </si>
  <si>
    <t>ALEJANDRO VILLAVA/ JOSE PIO DIAZ</t>
  </si>
  <si>
    <t xml:space="preserve">DOS UNIDADES FAMIILIARES  APOYADAS EN CAPACITACION </t>
  </si>
  <si>
    <t>NO.  DE UNIDADES FAMILIARES</t>
  </si>
  <si>
    <t>ALEJANDRO VILLAVA/</t>
  </si>
  <si>
    <t>APOYO A UNPROGRAMA DE SEGURIDAD ALIMENTARIA</t>
  </si>
  <si>
    <t xml:space="preserve">NO.DE  PROGRAMAS DE SEGURIDAD ALIMENTARIA   APOYADOS </t>
  </si>
  <si>
    <t xml:space="preserve">ZONA RURAL DE ANAIME </t>
  </si>
  <si>
    <t>UN ESTUDIO DE PREFACTIBILIDAD</t>
  </si>
  <si>
    <t>NO. DE ESTUDIOS DE PREFACTIBIIDAD</t>
  </si>
  <si>
    <t>DEFINIR  SECTORES</t>
  </si>
  <si>
    <t xml:space="preserve">DOS PROYECTOS DE VIVIENDAD RURAL FORMULADOS Y PRESENTADOS AL  BANCO AGRARIO </t>
  </si>
  <si>
    <t>NO. DE PROYECTOS DE VIVIENDA FORMULADOS</t>
  </si>
  <si>
    <t xml:space="preserve">UN ESTUDIO  DE FACTIBIIDAD ELABORADO </t>
  </si>
  <si>
    <t>NO. DE ESTUDIOS  DE FACTIBILIDAD ELABORADOS</t>
  </si>
  <si>
    <t>UNA CAPACITACION A MUJERES RURALES</t>
  </si>
  <si>
    <t>NO. DE  CAPACITACIONES  PARA MUJERES</t>
  </si>
  <si>
    <t xml:space="preserve">UN PROYECTO PARA SUBSIDIO DE TIERRAS APOYADO </t>
  </si>
  <si>
    <t xml:space="preserve">NO. DE PROYECTOS APOYADO </t>
  </si>
  <si>
    <t>MEJORAMIENTO, CONSTRUCCION Y OPTIMIZACION DE ACUEDUCTOS RURALES</t>
  </si>
  <si>
    <t>VEREDAS TUNJOS,ANAIME, LOS ALPES LA TIGRERA, SAN LORENZO ,LA ALSACIA- MUNICIPIO DE CAJAMARCA</t>
  </si>
  <si>
    <t xml:space="preserve">MEJORAMIENTO DE REDES  DE ACUEDUCTOS  RURALES  EN SEIS VEREDAS </t>
  </si>
  <si>
    <t>NO. DE MEJORAMIENTOS DE  ACUEDUCTOS  RURALES</t>
  </si>
  <si>
    <t>VEREDA  LA CERRAJOSA  RAMAL DOS DEL MUNICIPIO DE CAJAMARCA</t>
  </si>
  <si>
    <t xml:space="preserve">UN ACUEDUCTO TERMINADO </t>
  </si>
  <si>
    <t xml:space="preserve">NO. DE ACUEDUCTOS TERMINADOS </t>
  </si>
  <si>
    <t>CONSTURCCION DEL ACUEDUCTO RURAL DE SANTANA</t>
  </si>
  <si>
    <t>MEJORAMIENTO Y ADECUACION DE INFRAESTRUCTURA DE  UNA VIVIENDA PARA EL  FUNCIONAMIENTO DEL AREA DE FISIOTERAPIA</t>
  </si>
  <si>
    <t xml:space="preserve">HOSPITAL SANTA  LUCIA  </t>
  </si>
  <si>
    <t>METROS CUADRADOS DE INFRAESTRUCTURA ADECUADA</t>
  </si>
  <si>
    <t>NO. DE METROIS CUADRADOS   ADECUADOS</t>
  </si>
  <si>
    <t>Salud Publica</t>
  </si>
  <si>
    <t xml:space="preserve">Desarrollar la estrategia I.E.C de promoción y prevención de enfermedades de transmisión sexual en las instituciones educativas. </t>
  </si>
  <si>
    <t xml:space="preserve">IMPLEMENTACION DE SALUD  SEXUAL Y REPRODUCTIVA  PARA EL MUNICIPIO DE CAJAMARCA </t>
  </si>
  <si>
    <t xml:space="preserve">EMISION  DE CAMPAÑAS PROGRAMAS EN EL CANAL LOCAL </t>
  </si>
  <si>
    <t>CAJAMARCA ZONA RURAL Y URBANA</t>
  </si>
  <si>
    <t>OCHO  PROGRAMAS   EMITIDOS  - COMO MEDIO DE PREVENCION</t>
  </si>
  <si>
    <t xml:space="preserve">NO. DE PROGRAMAS  EMITIDOS </t>
  </si>
  <si>
    <t>PUBLICACIOIN  DE PLEGABLES ORIENTADA A LA PLANIFICACIN FAMILIAR</t>
  </si>
  <si>
    <t>PUBLICACION DE 2000  PLEGABLES</t>
  </si>
  <si>
    <t xml:space="preserve">NO. DE PLEGABLES  PUBLICADOS </t>
  </si>
  <si>
    <t xml:space="preserve">Desarrollar la estrategia de I.E.C para promover la toma de citologías y seno en las mujeres en edad fértil. EDAD Entre 15 y 49 años </t>
  </si>
  <si>
    <t>30% DE MUJERES  CUBIERTAS CON LA I.E.C.</t>
  </si>
  <si>
    <t xml:space="preserve">PORCENTAJE DE  MUJERES CUBIERTAS CON LA ESTRATEGIA I.E.C. </t>
  </si>
  <si>
    <t>Crear el sistema de información de violencia intrafamiliar (VIF)</t>
  </si>
  <si>
    <t xml:space="preserve">MPLEMENTACIN DEL  SISTEMA DE INFORMACION  INTRAFAMILIAR  VIF  </t>
  </si>
  <si>
    <t xml:space="preserve"> REPORTE DE CASOS A LA SECRETARIA DE SALUD DPTAL</t>
  </si>
  <si>
    <t xml:space="preserve">50%  DE CASOS  REPORTADOS </t>
  </si>
  <si>
    <t>PORCENTAJE DE CASOS  REPORTADOS</t>
  </si>
  <si>
    <t>Fortalecer las 4 redes de apoyo social comunitario.</t>
  </si>
  <si>
    <t xml:space="preserve">FORTALECIMIENTO DE  LAS REDES DE APOYO </t>
  </si>
  <si>
    <t>CAPACITACIONES EN SALUD SEXUAL REPRODUCTIVA, VIF, VIOLENCIA SEXUAL</t>
  </si>
  <si>
    <t xml:space="preserve">RED DE SALUD MENTAL, RED ESNNA,  RED  UAIRACS Y UROCS, RED JUNTOS  </t>
  </si>
  <si>
    <t xml:space="preserve">TRES CAPACITACIONES   </t>
  </si>
  <si>
    <t>NO. DE CAPACITACIONES  PROGRAMADAS</t>
  </si>
  <si>
    <t>SOCIALIZACION DEL PORTAFOLIO DE SERVICIOS  INSTITUCIONAL</t>
  </si>
  <si>
    <t>ITAIC, GRUPO DESPLAZADOS Y  SECTORES INSTITUCIONALES</t>
  </si>
  <si>
    <t>TRES SOCIALIZACIONES  DE PORTAFOLIO DE SERVICIOS</t>
  </si>
  <si>
    <t xml:space="preserve">NO. DE SOCIALIZACIONES </t>
  </si>
  <si>
    <t>Implementar la estrategia de atención interinstitucional e intersectorial en salud mental  en las instituciones educativas</t>
  </si>
  <si>
    <t xml:space="preserve">IMPLEMENTACION  PROGRAMA DE SALUD  MENTAL </t>
  </si>
  <si>
    <t>CONFERENCIA  AUTO CONFERENCIA  Y AUTO CAPACITACION  SEGÚN  PAGETH Y ERICSSON</t>
  </si>
  <si>
    <t>NO. DE  CAPACITACIONES</t>
  </si>
  <si>
    <t>TALLERES LUDICO PARTICIPATIVOS EN LAS I.E.</t>
  </si>
  <si>
    <t>I.E. DEL MUNICIPIO DE CAJAMARCA</t>
  </si>
  <si>
    <t>CUATRO TALLERES LUDICOS EN LAS I.E.</t>
  </si>
  <si>
    <t xml:space="preserve">NO. DETALLERES </t>
  </si>
  <si>
    <t xml:space="preserve">CAPACITACION  HABILIDADES PARA  LA VIDA-CAPACITACIN HABIIDADES PARA LA VIDA- COMUNICACIÓN , AUTOESTIMA  Y MANEJO DE CONFLICTOS </t>
  </si>
  <si>
    <t>CUATRO TALLERES  EN AUTOESTIMA Y MANEJO DE CONFLICTOS</t>
  </si>
  <si>
    <t xml:space="preserve">NO. DE TALLERES </t>
  </si>
  <si>
    <t>ELABORACION DE UN BOLETIN EDUCATIVO  DONDE  SE  FORTALECERA LOS PROBLEMAS  MAS RELAVANTES  EN NUESTRO MUNICIPIO. (Violencia Intrafamiliar, Educación sexual, etc.).</t>
  </si>
  <si>
    <t>ZONA RURAL Y URBANA DEL MUNICIPIO DE CAJAMARCAR</t>
  </si>
  <si>
    <t xml:space="preserve">DOS BOLETINES </t>
  </si>
  <si>
    <t>NO. DE BOLETINES</t>
  </si>
  <si>
    <t>Implementar el sistema de información de consumo de sustancias psicoactivas (VESPA)</t>
  </si>
  <si>
    <t>IMPLEMENTACION DEL  PROGRAMA VESPA</t>
  </si>
  <si>
    <t>IMPLEMENTACIN DEL  SISTEMA DE INFORMACION  INTRAFAMILIAR   VESPA PARA  EL REPORTE DE CASOS A LA SECRETARIA DE SALUD DPTAL</t>
  </si>
  <si>
    <t xml:space="preserve">100%  DE CASOS  REPORTADOS </t>
  </si>
  <si>
    <t xml:space="preserve">Cobertura de vacunación canina </t>
  </si>
  <si>
    <t xml:space="preserve">VACUNACIÓN CANINA </t>
  </si>
  <si>
    <t xml:space="preserve">CAMPAÑAS DE VACUNACION </t>
  </si>
  <si>
    <t xml:space="preserve">ZONA URBANA Y RURAL CAJAMARCA    Y ANAIME </t>
  </si>
  <si>
    <t>72.5% DE POBALCIONCANINA  VACUNADOS</t>
  </si>
  <si>
    <t>PORCENTAJE DE CANINOS VACUNADOS</t>
  </si>
  <si>
    <t>72.5</t>
  </si>
  <si>
    <t>Promocion Social</t>
  </si>
  <si>
    <t>Ejecutar  2 actividades anuales   de  promoción  de  la  salud  y  prevención  de  riesgos para el mejoramiento de la atención  del  adulto mayor.</t>
  </si>
  <si>
    <t xml:space="preserve">ATENCION EN PREVENCION DE RIESGOS AL ADULTO MAYOR </t>
  </si>
  <si>
    <t>CAPACITACION DIRIGIDA AL ADULTO MAYOR  EN EL JARDIN DEL ANCIANO SOBRE DERECHOS  EN EL ADULTO MAYOR , AUTOCUIDADO, AUTOESTIMA</t>
  </si>
  <si>
    <t>JARDIN DEL ANCIANO  MARGARITA CAMPUZANO</t>
  </si>
  <si>
    <t xml:space="preserve">UNA CAPACITACION  </t>
  </si>
  <si>
    <t xml:space="preserve">CAPACITACION  ACERCA DE PELIGROS PSICOSOCIALES , SOBREPROTECCION Y RECHAZO </t>
  </si>
  <si>
    <t>JARDIN DEL ANCIANO Y PROGRAMA J.L.C.</t>
  </si>
  <si>
    <t>NO. DE CAPACITACIONES PROGRAMADAS</t>
  </si>
  <si>
    <t>CAPACITACON  SOBRE BUEN TRATO AL  ADULTO MAYOR , ESPIRITUALIDAD Y VALORES</t>
  </si>
  <si>
    <t>MUNICIPIO DE CAJAMARCA ZONA URBANA , RURAL</t>
  </si>
  <si>
    <t>NO. DE CAPACITACIONES REALIZADAS</t>
  </si>
  <si>
    <t>5 Espacios de Coordinación Interinstitucional fortalecidos.</t>
  </si>
  <si>
    <t>Creación de la Comisaría de Familia</t>
  </si>
  <si>
    <t xml:space="preserve">DOTACION  COMISARIA DE FAMILIA </t>
  </si>
  <si>
    <t xml:space="preserve">CREACION  Y  DOTACION DE UNA COMISARIA DE FAMILIA </t>
  </si>
  <si>
    <t>Apoyo al mejoramiento de la infraestructura y dotacion para las autoridades que atienden   la convivencia y seguridad ciudadana</t>
  </si>
  <si>
    <t xml:space="preserve">SUMINISTRO DE  COMBUSTIBLE </t>
  </si>
  <si>
    <t>Atencion al desplazado</t>
  </si>
  <si>
    <t xml:space="preserve">Atención Humanitaria de Emergencia a población desplazada que lo demande.  </t>
  </si>
  <si>
    <t>Apoyo y/o gestión a la estabilización Socioeconómica a la población desplazada que lo demande.</t>
  </si>
  <si>
    <t xml:space="preserve">JORNADAS DE ACTULIZACION DE DATOS </t>
  </si>
  <si>
    <t xml:space="preserve">TRANSPORTE ALIMENTACION   ALOJAMIENTO SALUD, EDUCACION </t>
  </si>
  <si>
    <t>ADMINISTRACION EFICIENTE</t>
  </si>
  <si>
    <t>Planeacion con vision de futuro</t>
  </si>
  <si>
    <t>IMPLEMENTACION SISTEMAS DE SEGUIMIENTO Y EVALUACION  PLAN  DE  DESARROLLO</t>
  </si>
  <si>
    <t>ADMINISTRACION CENTRAL MUNICIPIO DE CAJAMARCA</t>
  </si>
  <si>
    <t>Un banco de proyectos fortalecido</t>
  </si>
  <si>
    <t>Actualización de  SISBEN Y ESTRATIFICACION</t>
  </si>
  <si>
    <t>Administracion transparente</t>
  </si>
  <si>
    <t>Implementación del MECI</t>
  </si>
  <si>
    <t xml:space="preserve">IMPLEMENTACION MODELO ESTANDAR DE CONTROL INTERNO MECI </t>
  </si>
  <si>
    <t>Apoyo a  Un programa de capacitacion , bienestar, seguridad .</t>
  </si>
  <si>
    <t>FORTALECIMIENTO INSTITUCIONAL</t>
  </si>
  <si>
    <t>CAPACITACION EN MANEJO  DE LA METODOLOGIA MGA-2</t>
  </si>
  <si>
    <t>DIPLOMADO EN ADMINSTRACION PUBLICA EN CONVENIO CON  LA ESAP</t>
  </si>
  <si>
    <t>Efiencia fiscal Financiera</t>
  </si>
  <si>
    <t>Estatuto de rentas actualizado</t>
  </si>
  <si>
    <t>IMPLEMENTACION DEL PROGRAMA DE EFICIENCIA FISCAL Y FINANCIERA</t>
  </si>
  <si>
    <t xml:space="preserve">PRESENTACION ANTE EL CONCEJO MUNICIPAL EL PROYECTO DE ACUERDO DE LA ACTUALIZACION DEL ESTATUTO DE RENTAS </t>
  </si>
  <si>
    <t xml:space="preserve">NO.D E FOLLETOS  DIVULGADOS </t>
  </si>
  <si>
    <t>CAMPAÑAS PEDAGOGICAS  SOBRE LOS RIEGOS Y PREVENCIÒN DE ACCIDENTES DE TRANSITO</t>
  </si>
  <si>
    <t xml:space="preserve">INSTITUCIONES EDUCATIVAS DE CAJAMARCA Y POBLACION MENOR </t>
  </si>
  <si>
    <t xml:space="preserve">DESARROLLAR AUTOCAPACITACIONES ORIENTADAS  A LA PREVENCION DEL CONSUMO DE  DORGAS Y ALUCINOGENOS Y DIRIGIDO A LOS PADRES DE FAMILIA DE LAS   I.E-
</t>
  </si>
  <si>
    <t xml:space="preserve">DOS AUTOCAPACITACIONES  DIRIGIDAS A  LOS ESTUDIANTES DE LA I.E. </t>
  </si>
  <si>
    <t>NO. DE  AUTOCAPACITACIONES</t>
  </si>
  <si>
    <t xml:space="preserve">IMPLEMENTACION DEL PROGRAMA CONSTRUYENDO  HOGARES  </t>
  </si>
  <si>
    <t xml:space="preserve">AUTO CAPACITACIONES A PADRES DE FAMILIA  DE LAS I.E.  SOBRE LA IMPORTANCIA  Y CONSECUENCIA  DEL ROL PATERNO EN APOYO CON LA COMISARIA DE FAMILIA </t>
  </si>
  <si>
    <t xml:space="preserve">REALIZACION DE DOS  AUTOCAPACITACIONES  A  PADRES DE FAMILIA </t>
  </si>
  <si>
    <t xml:space="preserve">NO. DE AUTOCAPACITACIONES </t>
  </si>
  <si>
    <t>PREVENCION Y VACUNACION CON TODOS LOS BIOLOGICOS Y LA INFLUENZA</t>
  </si>
  <si>
    <t xml:space="preserve">REALIAR JORNADA DE VACUNACION EN LA ZONA  URBANA DIRIGIDOS A LOS NIÑOS Y NIÑAS  DE 0 – 5 AÑOS Y MUJRES EN EDAD FERTIL. </t>
  </si>
  <si>
    <t>80% DE NIÑOS , NIÑAS Y MUJERES EN EDAD FERTIL  VACUNADAS</t>
  </si>
  <si>
    <t>PORCENTAHE DE NIÑOS, NIÑAS Y MUJRES EN EDAD FERTIL  VACUNADAS</t>
  </si>
  <si>
    <t>SE REALIZARAN EL DIA 29 DE ABRIL DE 2008 JORNADAS DE VACUNACION , ODONTOLOGIA, PELUQUERIA,  ACTIVIDADES LUDICAS,  DIRIGIDAS A NIÑOS Y NIÑAS  DE 5-12 AÑOS EN LA ZONA  URBANA</t>
  </si>
  <si>
    <t xml:space="preserve">REALIAR JORNADA DE VACUNACION EN LA ZONA  URBANA DIRIGIDOS A LOS NIÑOS Y NIÑAS  DE 0 – 5 AÑO 5 Y 12 AÑOS EN LA ZONA RURAL . </t>
  </si>
  <si>
    <t xml:space="preserve">LA PLATA, MONTEBELLO, LAS HORMAS,  LA PALOMA, TUNJOS BAJO, LA LUISA, TUNJOS ALTO, EL TOSTAO,  LA ESPERANZA,  LOS ALPES,  LA JULIA,  ALTAMIRA,  PLANADAS, EL ROSAL, PUENTE HIERRO,  RINCON PLACER,  LA ALSACIA,  EL ESPEJO,  LA PLAYA,  LA ESTRELLA,  CAJAMARQUITA,  RECREO ALTO Y BAJO. </t>
  </si>
  <si>
    <t xml:space="preserve">23 VEREDAS BENEFICIADAS CON  JORNADAS DE VACUNACION </t>
  </si>
  <si>
    <t>NO. DE VEREDAS BENEFICIADAS</t>
  </si>
  <si>
    <t>ARTICULADO CON EL  SECTOR  DE SALUD  Y   PROGAMAS DE SALUD PUBLICA</t>
  </si>
  <si>
    <t xml:space="preserve">ARTICULADO CON EL SECTOIR DEPORTE Y RECREACION </t>
  </si>
  <si>
    <t xml:space="preserve">CREACION DE LA COMISIARIA DE FAMILIA </t>
  </si>
  <si>
    <t>ARTICULADA CON EL SECTOR  CONVIVENCIA Y SEGURIDAD CIUDADANA</t>
  </si>
  <si>
    <t xml:space="preserve">TALLERES SOBRE OCUPACION  DEL TIEMPO LIBRE, FORMACION DE VALORES Y CAPACITACION SOBRE LOS DERECHOS DE LOS MENORES. </t>
  </si>
  <si>
    <t xml:space="preserve">ARTICULADA CON EL PROGRAMA NINGUNO EN ACTIVIDAD  PERJUDICIAL </t>
  </si>
  <si>
    <t>CAPACITACION Y ORIENTACION  EN PREVENCION  DEL  TRABAJO  INFANTIL, MENDICIDAD  Y VIOLACION DE LOS NIÑAS Y ADOLESCENTES</t>
  </si>
  <si>
    <t>PROGRAMAR  TALLERES  EN LAS I.E.  DIRIGIDOS A  LA PREVENCION  DEL TRABAJO,  EXPLOTACION, MENDICIDAD Y VIOLACION DE NIÑOS Y NIÑAS ADOLESCENTES</t>
  </si>
  <si>
    <t>INSITITUCIONES  EDUCATIVAS MUNICIPIO DE CAJAMARCA</t>
  </si>
  <si>
    <t>CUATRO  TALLERES</t>
  </si>
  <si>
    <t>NO. DE TALLERES REALIZADOS</t>
  </si>
  <si>
    <t>VEREDA  SANTANA MUNICIPIO DE CAJAMARCA</t>
  </si>
  <si>
    <t xml:space="preserve">UN ACUEDUCTO CONSTRUIDO </t>
  </si>
  <si>
    <t xml:space="preserve">NO. DE ACUEDUCTOS CONSTRUIDOS </t>
  </si>
  <si>
    <t>ALEJANDO VILLALBA</t>
  </si>
  <si>
    <t>ALEJANDRO  VILLALBA</t>
  </si>
  <si>
    <t>APOYO Y ACOMPAÑAMIENTO PROYECYO TURISTICO CAJAMARCA ANAIME</t>
  </si>
  <si>
    <t xml:space="preserve">UN PROYECTO APOYADO </t>
  </si>
  <si>
    <t>NO. DE PROYECTOS APOYADOS</t>
  </si>
  <si>
    <t xml:space="preserve">MUNICIPIO DE CAJAMARCA Y ANAIME </t>
  </si>
  <si>
    <t xml:space="preserve">NO. DE  PROYECTOS DIVULGADOS </t>
  </si>
  <si>
    <t>IDENTIFICACION POTENCIALIDADES TURISTICAS MUNICIPIO DE  CAJAMARCA</t>
  </si>
  <si>
    <t xml:space="preserve">UNA MESA TEMATICA DE TURISMO PARA EL MUNICIPIO </t>
  </si>
  <si>
    <t>NO. DE MESAS TEMATICAS CONFORMADAS</t>
  </si>
  <si>
    <t>IDENTIFICAR  LOS PROYECTOS DE DESARROLLO TURISTICO DE CAJAMARCA Y ANAIME</t>
  </si>
  <si>
    <t xml:space="preserve">DOS PROYECTOS POTENCIALES TURISTICOS IDENTIFICADOS </t>
  </si>
  <si>
    <t>NO. DE PROYECTOS IDENTIFICADOS</t>
  </si>
  <si>
    <t xml:space="preserve">NOHORA YOLANDA </t>
  </si>
  <si>
    <t>283+300 kms de red vial terciaria  con rehabilitacion y mantenimiento</t>
  </si>
  <si>
    <t xml:space="preserve">No. De kilometros de red vial terciaria con mantenimiento </t>
  </si>
  <si>
    <t>283+300 km</t>
  </si>
  <si>
    <t>CONSTRUCCION DE OBRAS DE ARTE  EN 7 KM DE RED VIAL TERCIARIA</t>
  </si>
  <si>
    <t>NO. DE KILOMETROS DE RED VIAL TERCIARIA CON OBRAS DE ARTE CONSTRUIDAS</t>
  </si>
  <si>
    <t>7KM</t>
  </si>
  <si>
    <t xml:space="preserve">CONSTRUCCION DE ALCANTARILLAS  Y MUROS </t>
  </si>
  <si>
    <t>SECTORES:ITAIC- TOCHE Y SILENCIO POTOSI</t>
  </si>
  <si>
    <t xml:space="preserve">XXX   CONSTRUCCION DE ALCANTARILLAS Y MUROS </t>
  </si>
  <si>
    <t xml:space="preserve">NO.  DE XXXX ALCANTARILAS Y MUROS CONSTRUIDOS </t>
  </si>
  <si>
    <t>XXX KMS DE VIA  TERMINADA</t>
  </si>
  <si>
    <t>NO. DE KMS DE VIA TERMINADA</t>
  </si>
  <si>
    <t>VEREDA  LA CERRAJOSA, LA PLATA MONTEBELLO Y ALTAMIRA BAJA</t>
  </si>
  <si>
    <t>FORMULACION Y ELABORACION DE UN PROYECTO</t>
  </si>
  <si>
    <t xml:space="preserve">NO. DE PROYECTOS FORMULADOS Y TERMINADOS </t>
  </si>
  <si>
    <t xml:space="preserve">XXX KMS DE RED VIAL REGIONAL CONSTRUIDOS Y MEJORADOS </t>
  </si>
  <si>
    <t xml:space="preserve">NO. DE KILOMENTROS MEJORADOS </t>
  </si>
  <si>
    <t>CAJAMARCA ANAIME - EL SILENCIO</t>
  </si>
  <si>
    <t xml:space="preserve">XXXX  KMS DE RED VIAL SECUNDARIA MEJORADOS </t>
  </si>
  <si>
    <t xml:space="preserve">NO. DE KM DE RED VIAL SECUNDARIA MEJORADOS </t>
  </si>
  <si>
    <t>200 M2  DE RED VIAL URBANA REPAVIMENTADOS</t>
  </si>
  <si>
    <t xml:space="preserve">NO. DE M2 REPAVIMENADOS </t>
  </si>
  <si>
    <t>200 M2</t>
  </si>
  <si>
    <t xml:space="preserve">CONSTRUCCION DE UN MURO Y RECUPERACION DE PAVIMENTO . </t>
  </si>
  <si>
    <t xml:space="preserve">UN MURO DE CONTENCION  CONSTRUIDOS Y XXX MTS DE PAVIMENTO RECUPERADOS </t>
  </si>
  <si>
    <t xml:space="preserve">NO. DE  MUROS CONSTRUIDOS Y M2 DE  PAVIMENTOS RECUPARADOS </t>
  </si>
  <si>
    <t>1 MURO/ XXX M2</t>
  </si>
  <si>
    <t>ADQUISICION DE  UNA RETROEXCAVADORA</t>
  </si>
  <si>
    <t>NO. DE RETROEXCAVADORAS ADQUIRIDAS</t>
  </si>
  <si>
    <t>MANTENIMIENTO DE MAQUINARIA AL 100%</t>
  </si>
  <si>
    <t xml:space="preserve">PORCENTAJE DE MANTENIMIENTO DE MAQUINARIA </t>
  </si>
  <si>
    <t>TOTAL SECTR</t>
  </si>
  <si>
    <t xml:space="preserve">UN PROYECTO DE ELECTRIFICACION GESTIONADO </t>
  </si>
  <si>
    <t xml:space="preserve">NO.DE PROYECTOS DE ELECTRIFICACION GESTIONADOS </t>
  </si>
  <si>
    <t>UN PROYECTO DE ELECTRIFICACION FORMULADO</t>
  </si>
  <si>
    <t>NO. D E PROYECTOS  FORMULADOS</t>
  </si>
  <si>
    <t>MUNICIPIODE CAJAMARCA ZONA URBANA</t>
  </si>
  <si>
    <t>MANTENIMIENTO DEL ALUMBRADO PUBLICO  AL 100%</t>
  </si>
  <si>
    <t>PORCENTAJE DE  MANTENIMIENTO DE ALUMBRADO PUBLICO</t>
  </si>
  <si>
    <t xml:space="preserve">UN PROYECTO APROBADO </t>
  </si>
  <si>
    <t>NO. DE PROYECTOS APROBADOS</t>
  </si>
  <si>
    <t>IMPLEMENTACION DE LOSPROGRAMAS DESARROLLADOS  EN COORDINACION CON EL AREA DE SALUD</t>
  </si>
  <si>
    <t>CAPACITACION  A LOS INTERNOS DEL JARDIN DE ANCIANO EN TEMAS NUTRICIONALES</t>
  </si>
  <si>
    <t>JORNADA  RECREATIVA CAMINATA  AL BOSQUE  PROGRAMA  CAMINO DE LA SECRETARIA DE SALUD</t>
  </si>
  <si>
    <t>1 Casa  para el adulto mayor  Apoyada</t>
  </si>
  <si>
    <t xml:space="preserve">AUTO CAPACITACON SOBRE  DERECHOS  DEL ADULTO MAYOR , AUTO DUIDADO Y AUTOESTIMA-, </t>
  </si>
  <si>
    <t>DESARROLLO DE JORNADAS DE  SALUD  Y TRABAJO SOCIAL</t>
  </si>
  <si>
    <t xml:space="preserve">1  Comité Proanciano  fortalecido </t>
  </si>
  <si>
    <t xml:space="preserve">APOYO Y FORTALECIMIENTO AL COMITÉ  PROANCIANO </t>
  </si>
  <si>
    <t xml:space="preserve">APOYO  A LA  CELEBRACION  DEL DIA DEL ADULTO MAYOR </t>
  </si>
  <si>
    <t xml:space="preserve">MUNICIPIO DE CAJAMARCA,   JARDIN DEL ANCIANO   MARGARITA CAMPUZANO </t>
  </si>
  <si>
    <t>1 Banco de Ayudas Técnias</t>
  </si>
  <si>
    <t xml:space="preserve">JOVENES CON FUTURO </t>
  </si>
  <si>
    <t>Generacion de oportunidades  economicas , sociales y culturales para los jovenes</t>
  </si>
  <si>
    <t>Apoyo a 4 proyectos  de emprendimiento  empresarial de jovenes</t>
  </si>
  <si>
    <t>IMPLEMENTACION DE UN PROYECTO PRODUCTIVO  DE EMPRENDIMIENTO  PARA  LOS JOVENES</t>
  </si>
  <si>
    <t xml:space="preserve">APOYO A  PROYECTOS PRODUCTIVOS   PARA LOS TRABAJOS DE GRADO </t>
  </si>
  <si>
    <t>ANGELA LEAÑO</t>
  </si>
  <si>
    <t>Jovenes participando</t>
  </si>
  <si>
    <t xml:space="preserve">Un consejo de Juventud fortalecido </t>
  </si>
  <si>
    <t>FORTALECIMIENTO AL CONSEJO DE JUVENTUDES</t>
  </si>
  <si>
    <t xml:space="preserve">No. DE  JOVENES CAPACITADOS  EN FORMACION </t>
  </si>
  <si>
    <t>ANGELA  LEAÑO</t>
  </si>
  <si>
    <t>Dos organizaciones juveniles creadas o apoyadas</t>
  </si>
  <si>
    <t xml:space="preserve">FOLLETOS DE DIVULGACION </t>
  </si>
  <si>
    <t>NUMERO  DE FOLLETOS PUBLICADOS</t>
  </si>
  <si>
    <t>Nov. -2008</t>
  </si>
  <si>
    <t>Acceso a bienes y servicios para jovenes</t>
  </si>
  <si>
    <t>Apoyo para el ingreso de jovenes a la educacion tecnica, tecnologica y superior</t>
  </si>
  <si>
    <t>APOYO A LA EDUCACION TECNICA  TECNOLOGICA Y SUPERIOR DEL MUNICIPIO DE CAJAMARCA</t>
  </si>
  <si>
    <t>No. DE JOVENES  CON INCENTIVOS  PARA EDUCACION TECNICA</t>
  </si>
  <si>
    <t>SELECCIÓN DE BENEFICIARIOS  PARA SER APOYADOS EN PROGRAMAS DE EDUCACION SUPERIOR</t>
  </si>
  <si>
    <t>NO. DE JOVENES  SELECCINADOS  PARA EDUCACIN SUPERIOR  VIGENCIA  2009</t>
  </si>
  <si>
    <t>IDENTIFICAR ALIANZAS CON INSTITUCIONES DE EDUCACION SUPERIOR  PARA  EL INGRESO DE  JOVENES .</t>
  </si>
  <si>
    <t xml:space="preserve">NO. DE  INSTITUCIONES  DE EDUCACION SUPERIOR CON ACUERDOS </t>
  </si>
  <si>
    <t>Dos programas de prevencion para Jovenes Implementados</t>
  </si>
  <si>
    <t>IMPLEMENTAR  PROGRAMA DE PREVENCION  AL CONSUMO DE SUSTANCIAS PSICOACTIVAS</t>
  </si>
  <si>
    <t>REALIZAR  CAMPAÑAS DE  PREVENCION   SUSTANCIAS PSICOACTIVAS, PROSTITUCION Y  CONF. DE TRIBUS  URBANAS ENFERMEDADES CONTAGIOSAS</t>
  </si>
  <si>
    <t xml:space="preserve">INSTITUCIONES EDUCATIVAS DEL MUNICIPIO DE CAJAMARCA </t>
  </si>
  <si>
    <t>No. DE  CAMPAÑAS REALIZADAS</t>
  </si>
  <si>
    <t>ANGELO  LEAÑO</t>
  </si>
  <si>
    <t>MUJER CON DIGNIDAD</t>
  </si>
  <si>
    <t>Violencia contra las mujeres</t>
  </si>
  <si>
    <t>Mujeres participando en acciones de prevencion, difusion y formacion diferentes formas de violencia  de genero</t>
  </si>
  <si>
    <t>IMPLEMENTAR PROGRAMA  DE VIOLENCIA CONTRA LAS MUJERES</t>
  </si>
  <si>
    <t>CAPACITACION EN PREVENCION  EN DIFERENTES FORMAS DE VIOLENCIA  EN LAS MUJERES</t>
  </si>
  <si>
    <t>AREA URBANA  Y RURAL  DEL MUNICIPIO  DE CAJAMARCA</t>
  </si>
  <si>
    <t>No. DE MUJERES  CAPACITADAS</t>
  </si>
  <si>
    <t>ANGELA LEANO</t>
  </si>
  <si>
    <t>Participacion  y representacion  de las mujeres</t>
  </si>
  <si>
    <t xml:space="preserve">Consejos comunitarios de mujeres realizados </t>
  </si>
  <si>
    <t xml:space="preserve">REALIZAR  CONCEJO COMUNITARIO    </t>
  </si>
  <si>
    <t xml:space="preserve">MUNICIPIO DE CAJAMARCA  ZONA RURAL Y URBANA </t>
  </si>
  <si>
    <t xml:space="preserve">NO. DE CONSEJOS COMUNITARIOS </t>
  </si>
  <si>
    <t>CAPACITACION ORIENTADA EN ESCUELA DE LIDERAZGO PARA LAS MUJERES</t>
  </si>
  <si>
    <t>AREA URBANA  Y RURAL DEL MUNICIPIO</t>
  </si>
  <si>
    <t>NO. DE MUJERES CAPACITADAS</t>
  </si>
  <si>
    <t>Empleo y desarrollo empresarial de las  mujeres</t>
  </si>
  <si>
    <t>Mujeres capacitadas en proyectos  productivos, cualificacion, credito y mercadeo</t>
  </si>
  <si>
    <t xml:space="preserve">FORMACION , CAPACITACION  Y PARTICIPACION  EMPRESARIAL </t>
  </si>
  <si>
    <t xml:space="preserve">CAPACITACION  A MUJERES  EN  CREACION DE EMPRESAS  EN CONVENIO CON LA CAMARA DE COMERCIO DE IBAGUE </t>
  </si>
  <si>
    <t>Mujeres  participando en eventos de promocion empresarial</t>
  </si>
  <si>
    <t xml:space="preserve">PARTICIPACION DE  APACRA EN LA FERIA DE LAS COLONIAS , </t>
  </si>
  <si>
    <t>NO. DE MUJERES  ASISTENTENTES A LA FERIA .</t>
  </si>
  <si>
    <t>Programa de vivienda  para mujeres cabeza de familia apoyado</t>
  </si>
  <si>
    <t>APOYO  AL DESARROLLO DEL  PROYECTO DE VIVIENDA PARA  MADRES CABEZA DE FAMILIA</t>
  </si>
  <si>
    <t xml:space="preserve">FORMULACION DE UN PROYECTO DE VIVIENDA PARA  MUJERES  CABEZA DE FAMILIA </t>
  </si>
  <si>
    <t>AREA RURAL  DEL MUNICIPIO DE CAJAMARCA</t>
  </si>
  <si>
    <t>NO. DE PROYECTOS FORMULADOS</t>
  </si>
  <si>
    <t>Salud Sexual y Reproductiva</t>
  </si>
  <si>
    <t>Mujeres atendidas  en el programa de salud sexual y reproductiva</t>
  </si>
  <si>
    <t>ATENCION A MUJERES EN EL PROGRAMA DE SALUD SEXUAL  Y REPRODUCTIVA</t>
  </si>
  <si>
    <t>CAPACITACION EN  SALUD SEXUAL Y REPRODUCTIVA DIRIGIDA  A MUJERES</t>
  </si>
  <si>
    <t>AREA RURAL Y URBANA  DEL MUNICIPIO DE CAJAMARCA</t>
  </si>
  <si>
    <t>CAMPAÑA DE PREVENCION EN SALUD SEXUAL Y REPRODUCTIVA</t>
  </si>
  <si>
    <t>NO.DE MUJERES ATENDIDAS</t>
  </si>
  <si>
    <t xml:space="preserve"> EMPLEO Y DESARROLLO ECONÓMICO</t>
  </si>
  <si>
    <t xml:space="preserve">Capacidad empresarial </t>
  </si>
  <si>
    <t>Promover la creacion de  500 empleos transitorios</t>
  </si>
  <si>
    <t xml:space="preserve">PROMOVER  LA CREACION DE  EMPLEOS A ATRAVEZ DEL  FORTALECIMIENTO DE DE ORGANIZACIONES  DE MICRO Y PEQUEÑA EMPRESA </t>
  </si>
  <si>
    <t>APOYO  EMPRESARIAL A LA ASOCIACION DE APACRA</t>
  </si>
  <si>
    <t xml:space="preserve">CAÑON DE ANAIME  - CORREGIMIENTO DE ANAIME </t>
  </si>
  <si>
    <t>No. DE  EMPLEOS  CREADOS</t>
  </si>
  <si>
    <t>LEVANTAMIENTO DEL CENSO  DE LA POBLACION INFANTIL QUE TRABAJA</t>
  </si>
  <si>
    <t>TOMA DE  ENCUESTAS  Y TRABAJO DE CAMPO  EN EL AREA RURAL Y URBANA   QUE PERMITAN VERIFICAR  LA POBLACION INFANTIL TRABAJADORA</t>
  </si>
  <si>
    <t>POLBACION RURAL Y URBANA MUNICIPIO DE CAJAMARCA</t>
  </si>
  <si>
    <t xml:space="preserve">100% DE ENCUESTAS APLICADAS </t>
  </si>
  <si>
    <t xml:space="preserve">PORCENTAJE DE ENCUESTAS APLICADAS </t>
  </si>
  <si>
    <t>UNA CAPACITACION PROGRAMADA Y EJECUTADA</t>
  </si>
  <si>
    <t xml:space="preserve">NO.D E CAPACITACIONES </t>
  </si>
  <si>
    <t>ANDREA DEL PILAR VARON</t>
  </si>
  <si>
    <t>DOTACION Y ADECUACION  OFICINAS  COMISARIA DE FAMILIA</t>
  </si>
  <si>
    <t>DOTACION DE LA COMISARIA DE FAMILIA</t>
  </si>
  <si>
    <t>NO. DE  OFICINAS DOTADAS Y ADECUADAS</t>
  </si>
  <si>
    <t>NO. DE JORNADS RURALES Y URBANAS</t>
  </si>
  <si>
    <t>NO. DE  ADOLESCENTES CAPACITADAS</t>
  </si>
  <si>
    <t xml:space="preserve">JORNADAS DE PROMOCION Y SENSIBILIZACION  EN LAS I.E.  ACERCA DEL PROYECTO EDUCATIVO  EL COMISARIO DE FAMILIA ESTUDIANTIL </t>
  </si>
  <si>
    <t xml:space="preserve">UNA JORNADA DE SENSIBILIZACION EN EN LAS I.E. </t>
  </si>
  <si>
    <t xml:space="preserve">NO. DE JORNADAS DE  SENSIBILIZACION </t>
  </si>
  <si>
    <t>ANDREA DEL PILAR VARON/ ANGELA LEAÑO</t>
  </si>
  <si>
    <t xml:space="preserve">UN PROGRAMA  DE DIVULGACION  DEL PROYECTO EDUCATIVO </t>
  </si>
  <si>
    <t>NO. DE PROGRAMAS DE DIVULGACION</t>
  </si>
  <si>
    <t xml:space="preserve">IMPLEMENTACIOND DEL PROGRAMA REESTABLECIMIENTO DE DERECHOS </t>
  </si>
  <si>
    <t xml:space="preserve">NO. DE OPERATIVOS  A ESTABLECIMIENTOS PUBLICOS </t>
  </si>
  <si>
    <t>NO. DE  JORNADAS LUDICO CULTURALES</t>
  </si>
  <si>
    <t xml:space="preserve">TRASLADO DEL 100% DE LOS RECURSOS  PARA LA COFINANCIACION DEL CONVENIO </t>
  </si>
  <si>
    <t xml:space="preserve">PORCENTAJE DE RECURSOS TRASLADADOS </t>
  </si>
  <si>
    <t xml:space="preserve">UN COMITÉ CONFORMADO </t>
  </si>
  <si>
    <t>NO. DE COMITES CONFORMADOS</t>
  </si>
  <si>
    <t xml:space="preserve">ANGELA LEAÑO /ANGELICA  MUÑOZ </t>
  </si>
  <si>
    <t>XXX PROYECTOS IDENTIFICADOS</t>
  </si>
  <si>
    <t xml:space="preserve">LEGALIZACION DEL  PREDIO PARA LA CONSTRUCCION DEL HOGAR DE PASO </t>
  </si>
  <si>
    <t xml:space="preserve">UN PREDIO LEGALIZADO </t>
  </si>
  <si>
    <t xml:space="preserve">NO. DE PREDIOS LEGALIZADOS </t>
  </si>
  <si>
    <t>ANDREA DEL PILAR VARON / ANGELA LEANO</t>
  </si>
  <si>
    <t xml:space="preserve">ELABORACION DE ESTUDIOS  Y DISEÑOS PARA LA CONSTRUCCION DEL HOGAR DE PASO </t>
  </si>
  <si>
    <t xml:space="preserve">DISEÑOS Y ESTUDIOS ELABORADOS  AL 100% </t>
  </si>
  <si>
    <t>PORCENTAJE DE  ELABORACION DE ESTUDIOS Y DISEÑO</t>
  </si>
  <si>
    <t>UN HOGAR DEL ANCIANO APOYADO</t>
  </si>
  <si>
    <t xml:space="preserve">NO. DE HOGARES APOYADOS </t>
  </si>
  <si>
    <t xml:space="preserve">APOYO A  XXXX PERSONAS DE LA TERCERA EDAD </t>
  </si>
  <si>
    <t>NO. DE  PERSONAS DE LA TERCERA EDAD BENEFICIADAS</t>
  </si>
  <si>
    <t>XXX</t>
  </si>
  <si>
    <t xml:space="preserve">UN JARDIN DE ANCIANO MEJORADO </t>
  </si>
  <si>
    <t xml:space="preserve">NO. DE JARDINES DEL ANCIANO MEJORADOS </t>
  </si>
  <si>
    <t xml:space="preserve">XXX INTERNOS DEL JARDIN DE ANCIANO CAPACITADOS </t>
  </si>
  <si>
    <t xml:space="preserve">NO. DE INTERNOS CAPACITADOS </t>
  </si>
  <si>
    <t xml:space="preserve">PARTICIPACION DEL XXX  INTERNOS  DE LA TERCERA EDAD  EN LA CAMINATA  </t>
  </si>
  <si>
    <t xml:space="preserve">NO.D E INTERNOS DE LA TERCERA EDAD  BENEFICIADOS </t>
  </si>
  <si>
    <t>UNA AUTOCAPACITACION DIRIGIDA AL ADULTO MAYOIR</t>
  </si>
  <si>
    <t xml:space="preserve">REALIZAR  XXX JORNADAS DE SALUD Y TTRABAJO SOCIAL </t>
  </si>
  <si>
    <t xml:space="preserve">NO. DE JORNADAS </t>
  </si>
  <si>
    <t>CELEBRACION DEL DIA DEL ADULTO MAYOR</t>
  </si>
  <si>
    <t>NO. DE CIAS CELEBRADOS</t>
  </si>
  <si>
    <t>30-0908</t>
  </si>
  <si>
    <t>LIDIAN  APONTE/ANGELA LEAÑO/ ANDREA GRIJALBA</t>
  </si>
  <si>
    <t>PREVENCION Y MANEJO DE LA DISCAPACIDAD</t>
  </si>
  <si>
    <t>ADQUISICON DE ELEMENTOS  PARA LA ATENCION INTEGRAL EN REHABILITACION  DE LA POBLACION DISCAPACITADA</t>
  </si>
  <si>
    <t>MUNICIPIO DE CAJAMARCA POBLACION RURAL Y URBANA  CON DISCAPACIDAD</t>
  </si>
  <si>
    <t xml:space="preserve">ADQUISICION DE  XXXX  ELEMENTOS PARA REHABILITACION </t>
  </si>
  <si>
    <t xml:space="preserve">NO.  DE ELEMENTOS PARA  REHABILITACION </t>
  </si>
  <si>
    <t>INSTITUCION EDUCATIVA TECNICA ITAIC</t>
  </si>
  <si>
    <t xml:space="preserve">UN  PROYECTO  PRODUCTIVO APOYADO COMO TRABAJO DE GRADO </t>
  </si>
  <si>
    <t>NO. DE  PROYECTOS PRODUCTIVOS APOYADOS</t>
  </si>
  <si>
    <t>CAPACITACION  EN FORMACION  DIRIGIDO AL CONSEJO DE JUVENTUD</t>
  </si>
  <si>
    <t>CAPACITACION A 15 JOVENES   PERTENECIENTES AL CONSEJO DE JUVENTUD</t>
  </si>
  <si>
    <r>
      <t>CONVENIO CON   UNIVERSIDAD DEL TOLIMA PARA EL INGRESO DE</t>
    </r>
    <r>
      <rPr>
        <b/>
        <sz val="10"/>
        <color indexed="10"/>
        <rFont val="Arial"/>
        <family val="2"/>
      </rPr>
      <t xml:space="preserve"> 10 </t>
    </r>
    <r>
      <rPr>
        <sz val="10"/>
        <rFont val="Arial"/>
        <family val="2"/>
      </rPr>
      <t>ESTUDIANTES  EDUCACION TECNICA - TECNOLOGICA</t>
    </r>
  </si>
  <si>
    <t>DIEZ  ESTUDIANTES  APOYADOS  PARA EL INGRESO A LA EDUCACION  TECNICA - TECNOLOGICA</t>
  </si>
  <si>
    <t>CUATRO JOVENES SELECCIONADOS PARA  EL BENEFICIO  DE INGRESO  A LA  EDUCACION SUPERIOR VIGENCIA 2009</t>
  </si>
  <si>
    <t xml:space="preserve">ABIGAIL GAMBA </t>
  </si>
  <si>
    <t>UN  ACUERDO  CON UNA  INSTITUCION DE EDUCACION SUPERIOR</t>
  </si>
  <si>
    <t xml:space="preserve">REALIZAR  CUATRO  CAMPAÑAS DE SENSIBILIZACION Y CAPACITACION </t>
  </si>
  <si>
    <t>CAPACITACION A 100 MUJERES AN DIFERENTES FORMAS DE VIOLENCIA</t>
  </si>
  <si>
    <t>IMPLEMENTAR LA ESCUELA DE FORMACION POLITICA, ASOCIATIVA Y PARTICIPATIVA PARA LAS MUJERES</t>
  </si>
  <si>
    <t xml:space="preserve">UN CONCEJO COMUNITARIO  DE MUJERES REALIZADO </t>
  </si>
  <si>
    <t>Mujeres  capacitadas en procesos de formación politica asociatividad y fortalecimiento de su autonomia</t>
  </si>
  <si>
    <t>25 MUJRES CAPACITADAS EN  LIDERAZGO Y FORMACION POLITICA</t>
  </si>
  <si>
    <t>DIEZ MUJERES CAPACITADSAS EN CREACION DE EMPRESAS</t>
  </si>
  <si>
    <t>PARTICIPACION DE  5 MUJERES EN LA FERIA DE LAS COLONIAS</t>
  </si>
  <si>
    <t xml:space="preserve">UN PROYECTO  DE VIVIENDA FORMULADO </t>
  </si>
  <si>
    <t>50 MUJRES CAPACITADAS EN SALUD SEXUAL REPRODUCTIVA</t>
  </si>
  <si>
    <t>LIDIAN APONTE-ANGELA LEANO</t>
  </si>
  <si>
    <t>50 MUJERES ATENDIDAS  EN  PREVENCION EN SALUD SEXUAL Y REPRODUCTIVA</t>
  </si>
  <si>
    <t>Desarrollo de  4 talleres anuales  en las instituciones educativas dirigidos a la prevencion , explotacion, trabajo infantil , mendicidad, y violacion de niños, niñas y adolescentes.</t>
  </si>
  <si>
    <t>TODOS CAPACES DE MANEJAR  LOS AFECTOS  Y LAS  EMOCIONES</t>
  </si>
  <si>
    <t>Realizar censo en la zona rural  que permita verificar  lapoblacion infantil que trabaja</t>
  </si>
  <si>
    <t>NINGUNO MALTRADO  OBUSADO</t>
  </si>
  <si>
    <t xml:space="preserve">CAPACITACION   A LOS INTEGRANTES DE LA RED , EN  TEMAS REFERENTES A LA CORRESPONSABLIDAD  </t>
  </si>
  <si>
    <t>ARTICULACION DE RESPONSABILIDADES</t>
  </si>
  <si>
    <t>ADMINISTRACION CENTRAL</t>
  </si>
  <si>
    <t xml:space="preserve">CREACION  DE LA COMISARIA DE FAMILIA </t>
  </si>
  <si>
    <t>Diseñas  y Realizar 4 talleres anuales de resilencia y apoyo psicosocial a niños,niñas y adolescentes</t>
  </si>
  <si>
    <t>LA COMISARIA DE FAMILIA EN SU BARRIO Y SU VEREDA</t>
  </si>
  <si>
    <t>HACER PRESENCIA INSTITUCIONAL,  EN EL EJERCICIO DE SUS FUNCIONES</t>
  </si>
  <si>
    <t xml:space="preserve">AREA RURAL   Y URBANA </t>
  </si>
  <si>
    <t>REALIZAR   2 JORNADAS, RURALES Y 2 URBANAS</t>
  </si>
  <si>
    <t>IMPLEMENTACION DE LA  ESTRATEGIA  CONTRA LA ESCNA</t>
  </si>
  <si>
    <t xml:space="preserve">CAPACITACION A 20 ADOLESCENTES EN  EL ARTE  DE LA BELLEZA  - NIÑAS EXPLOTADAS O EN RIESGO </t>
  </si>
  <si>
    <t>NO. DE  ADOLESCENTE S  CAPACITADAS</t>
  </si>
  <si>
    <t>IMPLEMENTACION Y ACOMPAÑAMIENTO  AL PROYECTO EDUCATIVO SOCIAL - EL COMISARIO DE FAMILIA ESTUDIANTIL</t>
  </si>
  <si>
    <t>DIVULGACION DEL PROYECTO EDUCATIVO SOCIAL  PENDONES , AFICHES Y PLEGABLES</t>
  </si>
  <si>
    <t xml:space="preserve">NINGUNO EN ACTIVIDAD PERJUDICIAL </t>
  </si>
  <si>
    <t xml:space="preserve">REALIZACION DE OPERATIVOS  A LOS ESTABLECIMIENTOS PUBLICOS  Y  VIA PUBLICA,  </t>
  </si>
  <si>
    <t>AREA URBANA</t>
  </si>
  <si>
    <t>REALIZAR 15   OPERATIVOS A ESTABLECIMIENTOS  PUBLICOS</t>
  </si>
  <si>
    <t>PROMOVER LA RECREACION, CULTURA Y  APROVECHAMIENTO DEL  TIEMPO PARA  LA INFANCIA Y LA ADOLESCENCIA</t>
  </si>
  <si>
    <t>DESARROLLAR ENCUENTROS  LUDICOS Y DEPORTIVOS   PARA  NIÑOS, NIÑASY ADOLESCENTES</t>
  </si>
  <si>
    <t xml:space="preserve">REALIZAR  4 JORNADAS LUDICO CULTURALES </t>
  </si>
  <si>
    <t>APOYO A   POBLACIONES ESPECIALES</t>
  </si>
  <si>
    <t>Vinculacion a Red Juntos</t>
  </si>
  <si>
    <t xml:space="preserve">Vinculacion  del Municipio a la Red Juntos </t>
  </si>
  <si>
    <t>IMPLEMENTACION DE  LA ESTRATEGIA  JUNTOS EN EL MUNICIPIO DE CAJAMARCA</t>
  </si>
  <si>
    <t xml:space="preserve">DISPOSICION DE LOS RECURSOS  REQUERIDOS PARA LA COFINANCIACION  DEL CONVENIO </t>
  </si>
  <si>
    <t>POBLACION   URBANA  Y RURAL DEL MUNICIPIO  EN CONDICIONES DE DESPLAZAMIENTO</t>
  </si>
  <si>
    <t xml:space="preserve">ANGELICA  MUÑOZ </t>
  </si>
  <si>
    <t>CONFORMACION DEL COMITÉ OPERATIVO DEL CONVENIO</t>
  </si>
  <si>
    <t xml:space="preserve">Vinculacion de 100 familias  en condiciones de pobreza  extrema  y poblaciones  especiales en la red Juntos </t>
  </si>
  <si>
    <r>
      <t xml:space="preserve">FORMULACION  Y PRESENTACION DE PROYECTOS A  LA RED JUNTOS </t>
    </r>
    <r>
      <rPr>
        <sz val="10"/>
        <color indexed="10"/>
        <rFont val="Arial"/>
        <family val="2"/>
      </rPr>
      <t xml:space="preserve">IDENTIFICAR LOSPROYECTOS ---- SI DE VAN AJECUTAR   DISCRIMINAR  EN OTRA  FILA </t>
    </r>
  </si>
  <si>
    <t>No. DE PROYECTOS FORMULADOS</t>
  </si>
  <si>
    <t xml:space="preserve">Programas Sociales </t>
  </si>
  <si>
    <t>Un hogar de paso funcionando</t>
  </si>
  <si>
    <t xml:space="preserve">CONSTRUCCION Y DOTACION DEL HOGAR DE PASO </t>
  </si>
  <si>
    <t xml:space="preserve">APOYO Y FOTALECIMIENTO A LA CASA DEL ADULTO  MAYOR </t>
  </si>
  <si>
    <t>APOYO  AL SOSTENIMIENTO DEL JARDIN DEL ANCIANO MARGARITA CAMPUZANO</t>
  </si>
  <si>
    <t>JARDIN DEL ANCIANO  MARGARITA CAMPUZANO-  MUNICIPIO DE CAJAMARCA</t>
  </si>
  <si>
    <t xml:space="preserve">APOYO Y FORTALECIMIENTO A LA CASA DEL ADULTO MAYOR DE ANAIME </t>
  </si>
  <si>
    <t>MEJORAMIENTO  AL JARDIN DEL ANCIANO DE ANAIME ,</t>
  </si>
  <si>
    <t>JARDIN DEL ANCIANO DE  ANAIME   MUNICIPIO DE CAJAMARCA</t>
  </si>
  <si>
    <t>UNA PLANTA DE TRATAMIENTO PARA EL SUMINISTRO DEAGUA OPTIMIZADA AL 100%</t>
  </si>
  <si>
    <t xml:space="preserve">PORCDENTAJE DE OPTIMIZACION DEL  LA PLANTA DE TRATAMIENTO </t>
  </si>
  <si>
    <t>EDISON GILDARDO LAVERDE CIFUENTES</t>
  </si>
  <si>
    <t>FORMULACION DEL PROYECTO  PARA LA OPTIMIZACION  DE  LA PLANTA DE TRATAMIENTO DEL ACUEDUCTO DEL CORREGIMIENTO DE ANAIME/ PRESENTADO AL GOB. DPTAL  Y PLAN DE AGUA</t>
  </si>
  <si>
    <t>UN PROYECTO FORMULADO PARA LA PLANTA DE TRATAMIENTO DEL ACUEDUCTO DE ANAIME</t>
  </si>
  <si>
    <t>FORMULACION DEL PROYECTO  PARA LA  CONSTRUCCION DE LA PLANTA DE TRATAMIENTO DEL ACUEDUCTO DEL CORREGIMIENTO DE ANAIME/ PRESENTADO AL GOB. DPTAL  Y PLAN DE AGUA</t>
  </si>
  <si>
    <t>UN PROYECTO FORMULADO PARA LA CONSTRUCCION DE LA PLANTA DE TRATAMIENTO DEL ACUEDUCTO DE ANAIME</t>
  </si>
  <si>
    <t xml:space="preserve">NO.DE PROYECTOS FORMULADOS </t>
  </si>
  <si>
    <t xml:space="preserve">CAJAMARCA  CASCO URBANO </t>
  </si>
  <si>
    <t>FORMULACION DEL PROYECTO Y ELABORACION DEL ESTUDIOS  AL 100%</t>
  </si>
  <si>
    <t xml:space="preserve">PORCENTAJE DE ELABORACION DE ESTUDIOS Y  FORMULACION DEL PROYECTO </t>
  </si>
  <si>
    <t xml:space="preserve">FORMULACION DEL PROYECTO Y ELABORACION DEL ESTUDIOS  </t>
  </si>
  <si>
    <t xml:space="preserve">UN PROYECTO Y ESTUDIOS FORMULADOS </t>
  </si>
  <si>
    <t xml:space="preserve">OPTIMIZACION DEL MANEJO DE LOS RESIDUOS  SOLIDOS </t>
  </si>
  <si>
    <t>CAJAMARCA CASCO URBANO</t>
  </si>
  <si>
    <t xml:space="preserve">UN  COMPACTADOR ADQUIRIDO </t>
  </si>
  <si>
    <t>NO.DE  MAQUINAS ADQUIRIDAS</t>
  </si>
  <si>
    <t>DESARROLLO DE INTERVENTORIA  A LA EMPRESA DE SERVICIOS PUBLICOS</t>
  </si>
  <si>
    <t>UN INTERVENTORIA REALIZADA</t>
  </si>
  <si>
    <t>NO. DE INTERVENTORIAS  REALIZADAS</t>
  </si>
  <si>
    <t>CAJAMARCA ZONA RURAL</t>
  </si>
  <si>
    <t xml:space="preserve">192 HAS  CON MEJORAIENTO DE AISLAMIENTO </t>
  </si>
  <si>
    <t>NO. DE  HAS INTERVENIDAS</t>
  </si>
  <si>
    <t>UNA CUENCA HIDROGRAFICA REFORESTADA</t>
  </si>
  <si>
    <t>NO. DE CUENCAS REFORESTADAS</t>
  </si>
  <si>
    <t>CONSTRUCCION  PROYECTO DE VIVIENDA MIRADOR DEL  BOSQUE</t>
  </si>
  <si>
    <t>20 VIVIENDAS BENEFICIADAS CON EL PROYECTO  MIRADOR DEL BOSQUE</t>
  </si>
  <si>
    <t>No. DE VIVIENDAS  BENEFICIADAS</t>
  </si>
  <si>
    <t>CONSTRUCCION Y MEJORAMIENTO DE OBRAS DE URBANISMO DEL PROYECTO EL PEDREGAL</t>
  </si>
  <si>
    <t xml:space="preserve">APOYO A LA  CONSTRUCCION DE OBRAS DE URBANISMO  Y FORMULACION DEL PROYECTO  DE VIVIENDA EL PEDREGAL.  </t>
  </si>
  <si>
    <t xml:space="preserve">CAJAMARCA ZONA URBANA </t>
  </si>
  <si>
    <t xml:space="preserve">UN PROYECTO DE VIVIENDA APOYADO </t>
  </si>
  <si>
    <t xml:space="preserve">NO.DE PROYECTOS APOYADOS </t>
  </si>
  <si>
    <t>AJUSTE  AL ESQUIEMA DE ORDENAMIENTO TERRITORIAL COMPONENTE URBANO AL 100%</t>
  </si>
  <si>
    <t xml:space="preserve">PORCENTAJE DE  AJUSTE AL E.O.T. COMPONENTE URBANO </t>
  </si>
  <si>
    <t xml:space="preserve">FORTALECIMIENTO AL FONDO DE VIVIENDA MUNICIPAL </t>
  </si>
  <si>
    <t xml:space="preserve">MUNICIPIO DE CAJAMARCA ZONA RURAL Y URBANA </t>
  </si>
  <si>
    <t>UNA PROPUESTA ELABORADA</t>
  </si>
  <si>
    <t>NO. DE PROPUESTAS ELABORADAS</t>
  </si>
  <si>
    <t xml:space="preserve">JOSE  PIO DIAZ </t>
  </si>
  <si>
    <t>ZONA  URBANA  DE CAJAMARCA  PROYECTO VIVIENDA SALUDABLE</t>
  </si>
  <si>
    <t>GESTION  DE 100 MEJORAMIENTOS DE V VIVIENDA</t>
  </si>
  <si>
    <t xml:space="preserve">NO. DE  MEJORAMIENTOS GESTIONADOS </t>
  </si>
  <si>
    <t xml:space="preserve">ESTUDIOS  ELABORADOS  PARA LA REHUBICACION </t>
  </si>
  <si>
    <t xml:space="preserve">NO. DE ESTUDIOS  ELABORADOS </t>
  </si>
  <si>
    <t xml:space="preserve">APOYO  A LA  GESTION DEL PROYECTO VIVIENDA   ( NUEVA ) SECTOR AVENIDA 7o. </t>
  </si>
  <si>
    <t xml:space="preserve">ESTUDIOS  ELABORADOS PARA  REFORMULACION  Y ACTUALIZACION DEL PROYECTO </t>
  </si>
  <si>
    <t>EQUIPAMENTOS COMUNITARIOS</t>
  </si>
  <si>
    <t xml:space="preserve">PRESENTACION DEL PLAN GRADUAL  DE CUMPLIMIENTO . </t>
  </si>
  <si>
    <t>UN PLAN GRADUAL DE CUMPLIMIENTO PRESENTADO</t>
  </si>
  <si>
    <t xml:space="preserve">NO. DE PLANES GRADUALES DE CUMPLIMIENTO </t>
  </si>
  <si>
    <t xml:space="preserve">IMPLEMETACION DE LA PRIMERA FASE  DE  ADECUACION  </t>
  </si>
  <si>
    <t>PRIMERA FASE IMPLEMENTADA AL 100%</t>
  </si>
  <si>
    <t xml:space="preserve">PORCENTAJE DE  IMPLEMENTACION  DEL PLAN GRADUAL </t>
  </si>
  <si>
    <t>EQUIPAMENTOS MUNICIPALES  MEJORADOS</t>
  </si>
  <si>
    <t xml:space="preserve">MANTENIMIENTO   A LA PILETA  DEL PARQUE PRINCIPAL </t>
  </si>
  <si>
    <t xml:space="preserve">ALUMBRADO  A LA PLAZA DE MERCADO -  </t>
  </si>
  <si>
    <t xml:space="preserve">  MANTENIMIENTO DEL COLISEO  CUBIERTO-</t>
  </si>
  <si>
    <t xml:space="preserve">  MANTENIMIENTO DE  LA TUBERIA DE AGUA  Y  CIELO RAZO  AL EDIFICIO DE LA ALCALDIA</t>
  </si>
  <si>
    <t>CINCO EQUIPAMENTOS MUNICIPALES MEJORADOS</t>
  </si>
  <si>
    <t>no. De niños y niñas beneficiados</t>
  </si>
  <si>
    <t>Realizar campañas y talleres  de capacitacion a los jovenes sobre el manejo responsable de la sexualidad afectiva</t>
  </si>
  <si>
    <t xml:space="preserve">Divulgacion de las Guias  alimentarias para la poblacion  cajamarcuna  para madres gestantes , lactantes y riesgo nutricional através de campañas de capacitacion. </t>
  </si>
  <si>
    <t xml:space="preserve">Distribución de complementos nutricionales a niños menores de cinco años en el nivel I y que no estén inscritos en ningún otro programa anualmente a 400 niños.                      </t>
  </si>
  <si>
    <t>8 Campañas de  orientacion  a los padres  sobre la importancia del ingreso a la educacion de los niños y niñas al grado 0 y  la asistencia a una institucion educativa hasta  por lo menos   a los 17 años</t>
  </si>
  <si>
    <t>NINGUNO DESNUTRIDO CON  HAMBRE</t>
  </si>
  <si>
    <t xml:space="preserve">Distribucion  de las raciones  diaria, </t>
  </si>
  <si>
    <t>TODOS CON EDUCACION  DE CALIDAD Y NO DISCRIMINANTE</t>
  </si>
  <si>
    <t>Realizar un campeonato anual  deportivo para niños, niñas y adolescentes.</t>
  </si>
  <si>
    <t>Implementacion del Proyecto  Jugueteando  a 250 niños anualmente.</t>
  </si>
  <si>
    <t xml:space="preserve">Realizar una muestra anual  de manualidades </t>
  </si>
  <si>
    <t>Campañas educativas sobre educacion sexual  y prevencion de enfermedadesVIH S, IDA  y  ETS</t>
  </si>
  <si>
    <t xml:space="preserve">Red del Buen trato  Establecida y funcionando </t>
  </si>
  <si>
    <t xml:space="preserve">TODOS  JUGANDO </t>
  </si>
  <si>
    <t xml:space="preserve">Comisaria de Familia creada  y funcionando </t>
  </si>
  <si>
    <t>Diseñs  y Realizar 4 talleres anuales de resilencia y apoyo psicosocial a niños,niñas y adolescentes</t>
  </si>
  <si>
    <t>GENERACION DE 25 EMPLEOS</t>
  </si>
  <si>
    <t>ALEJANDRO VILLALBA</t>
  </si>
  <si>
    <t xml:space="preserve">UN PROYECTOS  DE ASUMUA COFINANCIADO </t>
  </si>
  <si>
    <t xml:space="preserve">UN PROCESO DE INDUSTRIALIZACION APOYADO </t>
  </si>
  <si>
    <t xml:space="preserve">NO. DE PROYECTOS DE INDUSTRIALIZACION  APOYADO </t>
  </si>
  <si>
    <t>APOYO A LA PROMOCION DE  Y DIVIULGACON DE  2 MICRO Y PEQUENAS  EMPRESAS</t>
  </si>
  <si>
    <t>NO. DE MICRO Y PEQUEÑAS EMPRESAS APOYADAS</t>
  </si>
  <si>
    <t xml:space="preserve">UNA ORGANIZACIÓN EMPRESARIAL APOYADA CON TRAMITES DE LEGALIZACION </t>
  </si>
  <si>
    <t>NO. DE ORGANIZACIONES EMPRESARIALES APOYADAS</t>
  </si>
  <si>
    <t>UN PROCESO DE INDENTIFICACION DE CREACION DE EMPRESAS  ACOMPAÑADO</t>
  </si>
  <si>
    <t xml:space="preserve">NO. DE PROCESOS  DE ACOMPAÑAMIENTO  APOYADOS </t>
  </si>
  <si>
    <t xml:space="preserve">XXXX DE CAPACITACIONES  DIRIGIDAS A TRAVEZ DEL SENA </t>
  </si>
  <si>
    <t>NO. DE CAPACITACIONE S</t>
  </si>
  <si>
    <t>XXXX</t>
  </si>
  <si>
    <t>xxxx MICROEMPRESARIOS  APOYADOS CON PROCESOS DE TRANSFORMACION DE ALIMENTOS</t>
  </si>
  <si>
    <t>NO. DE MICROEMPRESARIOS APOYADOS</t>
  </si>
  <si>
    <t>CAPACITACION  EN MANEJO DE RECURSO HUMANO.</t>
  </si>
  <si>
    <t xml:space="preserve">xxxx MICROEMPRESARIOS  APOYADOS CON CAPACITACION </t>
  </si>
  <si>
    <t>IMPLEMENTACION  DEL PROCESO DE MEJORAMIENTO GENETICO  DE CULTIVOS</t>
  </si>
  <si>
    <t xml:space="preserve">GESTION  CON LA UNIVERSIDAD DEL TOLIMA PARA  ESTUDIOS DE  MEJORAMIENTO GENETICO DE SEMILLA DE FRIJOL </t>
  </si>
  <si>
    <t>XXX HAS  CON MEJORAMIENTO GENETICO DE  FRIJOL</t>
  </si>
  <si>
    <t xml:space="preserve">NO.- DE HAS CON MEJORAMIENTO GENETICO DE  SEMILLA DE FRIJOL </t>
  </si>
  <si>
    <t>ESTION  CON LA UNIVERSIDAD DEL TOLIMA PARA  ESTUDIOS DE  MEJORAMIENTO GENETICO DE SEMILLA DE ARRACAHA</t>
  </si>
  <si>
    <t>XXX HAS  CON MEJORAMIENTO GENETICO DE  ARRACACHA</t>
  </si>
  <si>
    <t>NO. DE HAS  CON MEJORAMIENTO GENETICO DE SEMILLA DE ARRACACHA</t>
  </si>
  <si>
    <t xml:space="preserve">XXX P`RODUCTORES DE LECHE   CONVOCADOS </t>
  </si>
  <si>
    <t xml:space="preserve">NO. DE PRODUCTORES DE LECHE  CONVOCADOS </t>
  </si>
  <si>
    <t xml:space="preserve">PROPUESTA DE AJUSTE  ESQUEMA  ORDENAMIENTO TERRITORIAL </t>
  </si>
  <si>
    <t>Fortalecimiento del Fondo de Vivienda Municipal.</t>
  </si>
  <si>
    <t xml:space="preserve">ELABORACION DE UNA PROPUESTA  PARA LA CREACION DE UNA ENTIDAD PARA EL MANEJO DEL FONDO DE VIVIENDA MUNICIPAL </t>
  </si>
  <si>
    <t>Proyectos ejecutados Mejoramiento del Entorno Urbano</t>
  </si>
  <si>
    <t>Proyecto de Mejoramiento de Vivienda Urbana gestionados</t>
  </si>
  <si>
    <t xml:space="preserve">MEJORAMIENTO DE VIVIENDA URBANA EN EL MUNICIPIO DE CAJAMARCA </t>
  </si>
  <si>
    <t>FORMULACION DEL PROYECTO  PARA SER  PRESENTADO ANTE  MINISTERIO  DE VIVIENDA  DONDE SE INCLUYERON 100 VIVIENDA   22 B. LA UNION 27 ANAIME    7  CALLE LARGA  13 20 DE JULIO   9   IBANASCA  10 EVELIO GOMEZ  6 LA FERIA  Y LA CIUDADELA  ISMAEL PERDOMO  1 ,   5 EL ROSAL, VIVIENDA SALUDABLE</t>
  </si>
  <si>
    <t>PROYECTO VIVIENDA DISPERSA PRESENTADO AL VICEMINISTERIO DE VIVIENDA ( REHUBICACION ROSAL- SECTOR 12 DE OCTUBRE DE ANAIME)</t>
  </si>
  <si>
    <t>Equipamentos comunitarios</t>
  </si>
  <si>
    <t xml:space="preserve">Adecuación de la planta de sacrificio  y desposte a las normas sanitarias existentes. </t>
  </si>
  <si>
    <t>Mantenimiento y adecuación de la plaza de ferias.</t>
  </si>
  <si>
    <t xml:space="preserve">ADECUACION Y MANTENIMIENTOS DEL EQUIPAMENTO URBANO DEL MUNICIPIO DE CAJAMARCA </t>
  </si>
  <si>
    <t xml:space="preserve">MEJORAMIENTO DE CORRALES  LIMPIEZA GENERAL </t>
  </si>
  <si>
    <t xml:space="preserve">Equipamientos  de espacio público adecuados.  </t>
  </si>
  <si>
    <t xml:space="preserve">AMBIENTE NATURAL </t>
  </si>
  <si>
    <t>PLANIFICACIÓN  AMBIENTAL EN LA GESTION  MUNICIPAL</t>
  </si>
  <si>
    <t xml:space="preserve"> E.O.T. Ajustado</t>
  </si>
  <si>
    <t>AJUSTE  ESQUEMA ORDENAMIENTO TERRITORIAL  COMPONENTE AMBIENTAL</t>
  </si>
  <si>
    <t>2 Microcuencas con Plan de ordenación y manejo implementado.</t>
  </si>
  <si>
    <t>FORMULACION DEL PLAN DE ORDENACION DE  LA MICROCUENCA DEL RIO  BERMELLON</t>
  </si>
  <si>
    <t>FORMULACION DEL PLAN DE ORDENACION  Y MANEJO DE LA MICROCUENCA DEL RIO BERMELLON Y TODAS SUS AFLUENTES</t>
  </si>
  <si>
    <t>1 Plan de manejo del ecosistemas del Páramo de los Valles formulado</t>
  </si>
  <si>
    <t xml:space="preserve">FORMULACION  DEL ECOSISTEMA DEL PARAMO LOS VALLES  </t>
  </si>
  <si>
    <t xml:space="preserve">CONSTITUCION DEL SIMAP  </t>
  </si>
  <si>
    <t xml:space="preserve">PARAMO DE ANAIME  </t>
  </si>
  <si>
    <t>EOT adoptado con los usos del suelo establecidos en el plan de ordenación y manejo de la cuenca del rió Coello.</t>
  </si>
  <si>
    <t xml:space="preserve"> CONSTITUCION DEL  COMITÉ  LOCAL DE PARAMO</t>
  </si>
  <si>
    <t>PROTECCIÓN Y CONSERVACIÓN DEL  RECURSO HÍDRICO</t>
  </si>
  <si>
    <t xml:space="preserve">10 Has Reforestadas  de la cuenca abastecedora del acueducto municipal  y del corregimiento de Anaime </t>
  </si>
  <si>
    <t xml:space="preserve">REFORESTACION DE LA CUENCA ABASTECEDORA  DEL  ACUEDUCTO MUNICIPAL DE ANAIME </t>
  </si>
  <si>
    <t xml:space="preserve">10 Has. adquiridas para protección cuenca abastecedora del acueducto. </t>
  </si>
  <si>
    <t xml:space="preserve">AQUISICION DE PREDIOS PARA LA PROTECCION DE LA CUENCA QUE SURTE EL ACUEDUCTO MUNICIPAL </t>
  </si>
  <si>
    <t>ESTUDIOS DE  PREINVERSION  PARA LA ADQUISICION DE  2 HAS PARA  LA PROTECCION DE CUENCAS HIDROGRAFICAS</t>
  </si>
  <si>
    <t>ADQUISICION DE  2 HECTAREAS  PARA PROTECCION DE CUENCAS</t>
  </si>
  <si>
    <t xml:space="preserve">Vertimientos a fuentes hídricas controlados.   </t>
  </si>
  <si>
    <t>PROTECCION   DEL RECURSO HIDRICO EN EL MUNIC IPIO DE CAJAMARCA</t>
  </si>
  <si>
    <t xml:space="preserve">FORMULAR PROYECTO  PARA GESTIONAR RECURSOS  PARA  EL AISLAMIENTO Y REFORESTACION  DE LA CUENCA DE LA QUEBRADA  CHORROS BLANCOS.  - CORTOLIMA  Y PLAN DPTAL DE AGUAS </t>
  </si>
  <si>
    <t>Gestión del inventario  y seguimiento al tema de concesiones y usos del recurso hídrico.</t>
  </si>
  <si>
    <t xml:space="preserve">ACTUALIZACION DEL INVENTARIO  DE LAS FUENTES HIDRICAS  QUE  POSEE EL MUNICIPIO.  </t>
  </si>
  <si>
    <t xml:space="preserve">Gestión  para la ordenación y manejo de ecosistemas de páramo ( Valles ) </t>
  </si>
  <si>
    <t>PROYECTO  PARA LA PROTECCION  LAS AREAS PROTEGIDAS DEL MUNICIPIO</t>
  </si>
  <si>
    <t>ELABORACION DIAGNOSTICO DEL SISTEMA MUNICIPAL DE AREAS PROTEGIDAS</t>
  </si>
  <si>
    <t>PROMOCION DE PROCESOS PRODUCTIVOS Y SOSTENIBLES</t>
  </si>
  <si>
    <t>500 Productores con Asistencia Técnica en  manejo ambiental, manejo integrado de plagas buenas prácticas agropecuarias, control de plaguicidas.</t>
  </si>
  <si>
    <t>CAPACITACION EN MANEJO INTEGRAL AMBIENTAL</t>
  </si>
  <si>
    <t>CAPACITACION EN MANEJO DE AGROQUIMICOS, ENVASES Y RESIDUOS  DE AGROQUIMICOS Y PRODUCCION LIMPIA</t>
  </si>
  <si>
    <t xml:space="preserve">50 Pequeños productores  apoyados en agricultura ecológica y producción limpia </t>
  </si>
  <si>
    <t>IMPLANTACION DEL PROYECTO DE  PRODUCCION LIMPIA</t>
  </si>
  <si>
    <t xml:space="preserve">Control  con el acompañamiento de las entidades nacionales y Departamentales en la explotación  aurífera  en el Municipio  de Cajamarca  buscando garantizar la conservación  y protección de los Recursos Naturales. </t>
  </si>
  <si>
    <r>
      <t>PRESERVACION  AMBIENTAL</t>
    </r>
    <r>
      <rPr>
        <sz val="11"/>
        <rFont val="Arial"/>
        <family val="2"/>
      </rPr>
      <t xml:space="preserve">. </t>
    </r>
  </si>
  <si>
    <t xml:space="preserve">4 Controles anuales  a la contaminación  auditiva. </t>
  </si>
  <si>
    <t>CONTROL A LA CONTAMINACION AUDITIVA</t>
  </si>
  <si>
    <t>REGLAMENTACION  PARA EL CONTROL AUDITIVO EN EL MUNICIPIO DE CAJAMARCA  - ( ACUERDO O DECRETO)</t>
  </si>
  <si>
    <t xml:space="preserve">2 Sistemas con Manejo adecuado de residuos sólidos   y líquidos desde la producción, consumo, aprovechamiento y disposición final </t>
  </si>
  <si>
    <t>MANEJO INTEGRAL DE RESIDUOS SOLIDOS</t>
  </si>
  <si>
    <t>CAPACITACION  Y DIVULGACION DEL MANEJO DE RESIDUOS SOLIDOS EN LA FUENTE</t>
  </si>
  <si>
    <t xml:space="preserve">4 Casetas comunitarias  instaladas en el sector rural. </t>
  </si>
  <si>
    <t>CAPACITACION  A  LOS ESTUDIANTES DEL I.E. EL ROSARIO EN EL MANEJO DE RESIDUOS SOLIDOS  - SEPARACION DE RESIDUOS SOLIDOS EN LA FUENTE-</t>
  </si>
  <si>
    <t>ANAIME  Y SUS VEREDAS</t>
  </si>
  <si>
    <t xml:space="preserve">50  persona  de  la Población  rural con educación ambiental   en el manejo de Residuos Sólidos </t>
  </si>
  <si>
    <t>4 Proyectos ambientales escolares implementados.</t>
  </si>
  <si>
    <t>GESTION DEL RIESGO</t>
  </si>
  <si>
    <t>Atencion y prevencion de desastres</t>
  </si>
  <si>
    <t>Gestión para la instalación y mantenimiento de estaciones sísmicas volcánicas e hidrometereológicas.</t>
  </si>
  <si>
    <t>PREVENCION DEL RIESGO</t>
  </si>
  <si>
    <t xml:space="preserve">CIELO ROTO   , SAN LORENZO ALTO </t>
  </si>
  <si>
    <t>Gestión ante Ingeominas para la Actualización del mapa de amenazas  por inundación, deslizamiento y erupción  volcánica.</t>
  </si>
  <si>
    <t xml:space="preserve">ACTUALIZACION DEL MAPA DE ERUPCION VOLCANICA </t>
  </si>
  <si>
    <t>Establecimiento de una red de alerta temprana para la amenaza volcánica.</t>
  </si>
  <si>
    <t>ELABORACION  DEL ESTUDIO  PARA LA IMPLEMENTACION DE LA RED DE ALERTA TEMPRANA  POR AMENAZA VOLCANICA/ PLAN DE EMERGENCIAS Y CONTINGENCIAS</t>
  </si>
  <si>
    <t>Población capacitada y sensibilizada  gestión del riesgo.</t>
  </si>
  <si>
    <t xml:space="preserve">CAPACITACION A JAC. DOCENTES Y COMUNIDAD EN GENERAL /  PLAN  DE EMERGENCIAS Y CONTIGENCIAS   PROG.  12  RED DE COMUNICACIÓN. SISTEMA DE EVACUACION , Y PREPARACION ANTE UNA POSIBLE ERUPCION DEL VOLCAN MACHIN </t>
  </si>
  <si>
    <t>Plan de emergencias y contingencias implementado</t>
  </si>
  <si>
    <t xml:space="preserve">FORMULACION  DEL PLAN DE EMERGENCIAS  Y CONTINGENCIAS POR LA AMENAZA DEL  CERRO MACHIN . CON EL APOYO DE  LA DIRECCION  NACIONAL DE PREVENCION Y ATENCION DE DESASTRES.    IMPLEMENTACION DE SUS FASES    1,  CAPACITACION  Y SENSIBILIZACION - DIVULGACION </t>
  </si>
  <si>
    <t>3 Organismos fortalecidos.</t>
  </si>
  <si>
    <t>FORTALECIMIENTO A LOS ORGANISMOS DE SOCORRO DEL MUNICIPIO</t>
  </si>
  <si>
    <t xml:space="preserve">SUMINISTRO DE COMBUSTIBLE  APOYO LOGISTICO  </t>
  </si>
  <si>
    <t xml:space="preserve">Proyecto vial gestionado </t>
  </si>
  <si>
    <t>VER  PROGRAMA  INFRAESTRUCTURA</t>
  </si>
  <si>
    <t>CONSTRUCCION SOCIAL PARTICIPATIVA PARA UN DESARROLLO INTEGRAL Y HUMANO</t>
  </si>
  <si>
    <t xml:space="preserve">Participacion activa y eficiente </t>
  </si>
  <si>
    <t>UN SISTEMA DE INFORMACION  COMUNITARIO IMPLEMENTADO</t>
  </si>
  <si>
    <t>IMPLEMENTACION DEL SISTEMA DE INFORMACION COMUNITARIO</t>
  </si>
  <si>
    <t>DIVULGACION, PUBLICACION   -RENDICION DE CUENTAS</t>
  </si>
  <si>
    <t>DISEÑO DE ESTRATEGIAS Y POLITICAS  PARA EL DESARROLLO  SOCIAL Y COMUNITARIO DE CAJAMARCA</t>
  </si>
  <si>
    <t>10 Espacios de participación efectiva operando.</t>
  </si>
  <si>
    <t>CAPACITACION A J.A.C.  Y ORGANIZACINES COMUITARIAS</t>
  </si>
  <si>
    <t xml:space="preserve">APOYO A  LAS VEEDURIAS/CAPACITACION </t>
  </si>
  <si>
    <t>CAPACITACION  A VEEDURIAS CIUDADAS</t>
  </si>
  <si>
    <t>TRES JORNADAS</t>
  </si>
  <si>
    <t>Juntas de Acción Comunal y demás organizaciones comunitarias fortalecidas</t>
  </si>
  <si>
    <t xml:space="preserve">JORNADAS DE  CAPACITACION A LAS J.A.C.  EN  NORMATIVIDAD LEGAL, </t>
  </si>
  <si>
    <t>54 J.A.C. / TRES JORNADAS</t>
  </si>
  <si>
    <t>Convivencia y seguridad ciudadana</t>
  </si>
  <si>
    <t>PLAN DE ACCION  VIGENCIA 2008</t>
  </si>
  <si>
    <t>MUNICIPIO DE CAJAMARCA</t>
  </si>
  <si>
    <t>SECTOR</t>
  </si>
  <si>
    <t>PROGRAMA</t>
  </si>
  <si>
    <t xml:space="preserve">META DE PRODUCTO </t>
  </si>
  <si>
    <t>NOMBRE DEL PROYECTO</t>
  </si>
  <si>
    <t>SUBPROYECTO y / ACTIVIDAD</t>
  </si>
  <si>
    <t>LOCALIZACIÓN</t>
  </si>
  <si>
    <t>META FISICA</t>
  </si>
  <si>
    <t>INDICADOR PRODUCTO</t>
  </si>
  <si>
    <t xml:space="preserve">TOTAL EJECUCION </t>
  </si>
  <si>
    <t>FINANCIACION</t>
  </si>
  <si>
    <t>PROGRAMACIÓN (dd/mm/aa)</t>
  </si>
  <si>
    <t>FUNCIONARIO RESPONSABLE</t>
  </si>
  <si>
    <t>NOMBRE DEL INDICADOR</t>
  </si>
  <si>
    <t>CANTIDAD</t>
  </si>
  <si>
    <t>R. PROPIOS</t>
  </si>
  <si>
    <t>SGP</t>
  </si>
  <si>
    <t xml:space="preserve">Ajuste e implementación de 3 instrumentos de planeación </t>
  </si>
  <si>
    <t xml:space="preserve">FORMULACION DE IMPLEMENTACIOND E LOS SISTEMA DE SEGUIMIENTO Y EVALUACION DE PLANEACION </t>
  </si>
  <si>
    <t xml:space="preserve">CINCO  INSTRUMENTOS DE PLANEACION </t>
  </si>
  <si>
    <t xml:space="preserve">NO.DE INSTRUMENTOS DE PLANEACION </t>
  </si>
  <si>
    <t>JOSE PIO  DIAZ</t>
  </si>
  <si>
    <t xml:space="preserve">CONFORMACION  EL BANCO DE PROYECTOS </t>
  </si>
  <si>
    <t>CAPACITACION  EN  EL SOFWARE SSEPI  Y METODOLOGIA MGA</t>
  </si>
  <si>
    <t xml:space="preserve">UN  BANCO DE PROYECTOS CONFORMADO Y FORTALECIDO </t>
  </si>
  <si>
    <t xml:space="preserve">NO. DE BANCOS DE PROYECTOS </t>
  </si>
  <si>
    <t>ACTUALIZACION DEL SISTEMA DE INFORMACION  SISBEN</t>
  </si>
  <si>
    <t>ACTUALIZACION SISBEN</t>
  </si>
  <si>
    <t xml:space="preserve">DOS SISTEMAS DE  ACTUALIZADOS </t>
  </si>
  <si>
    <t>NO. DE SISTEMAS ACTUALIZADOS</t>
  </si>
  <si>
    <t>ACTUALIZACION DE ESTRATIFICACION URBANA</t>
  </si>
  <si>
    <t xml:space="preserve">ACTUALIZACION ESTRATIFICACION </t>
  </si>
  <si>
    <t>IMPLEMENTACION  DE LAS CUATRO ETAPAS DEL MODELO ESTANDAR DE CONTROL INTERNO</t>
  </si>
  <si>
    <t>MECI IMPLEMENTADO  EN SUS CUATRO ETAPAS</t>
  </si>
  <si>
    <t>NO. DE ETAPAS   IMPLEMENTADAS</t>
  </si>
  <si>
    <t>ADMINISTRACION CENTAL DEL MUNICIPIO DE CAJAMARCA</t>
  </si>
  <si>
    <t>20 PERSONAS CAPACITADAS EN MGA</t>
  </si>
  <si>
    <t xml:space="preserve">50 FUNCIONARIOS Y PERSONAL  EXTERNO CAPACITADOS  EN EL DIPLOMADO </t>
  </si>
  <si>
    <t xml:space="preserve">UN PROYECTO DE ACUERDO  PRESENTADO Y APROBADO  AL CONCEJO </t>
  </si>
  <si>
    <t>NO. DE PROYECTOS DE ACUERDO  APROBADOS</t>
  </si>
  <si>
    <t>EDIER  AREVALO</t>
  </si>
  <si>
    <t>REAHABILITACION  Y MEJORAMIENTO DE LA RED VIAL  URBANA</t>
  </si>
  <si>
    <t xml:space="preserve">LEVANTAMIENTO  DE LA CAPA DE PAVIMENTO Y  RECUPERACION  DE 200 MTS 2 </t>
  </si>
  <si>
    <t>SECTOR  20 DE JULIO,  ESCUELA  NARCIZO VIÑA, LA FERIA, SECTOR ROSARIO</t>
  </si>
  <si>
    <t xml:space="preserve">ANAIME </t>
  </si>
  <si>
    <t>Adquisicion de 2 volquetas</t>
  </si>
  <si>
    <t>Adquisicion de 1 rectroescavadora</t>
  </si>
  <si>
    <t>DOTACION DE  MAQUINARIA YEQUIPOS  PARA EL MEJORAMIENTO  Y  MANTENIMIENTO DE LA RED VIAL DEL MUNICIPIO DE CAJAMARCA</t>
  </si>
  <si>
    <t>COMPRA DE UNA RETROEXCAVADORA PARA EL MUNICIPIO DE CAJAMARCA</t>
  </si>
  <si>
    <t xml:space="preserve">CAJAMARCA  - ANAIME </t>
  </si>
  <si>
    <t>Mantenimiento y  reparacion de  maquinaria</t>
  </si>
  <si>
    <t xml:space="preserve">MANTENIMIENTO Y REPARACION DE  MAQUINARIA </t>
  </si>
  <si>
    <t>REPARACION DE VOLQUETA Y RETROEXCAVADORA</t>
  </si>
  <si>
    <t xml:space="preserve">CAJAMARCA </t>
  </si>
  <si>
    <t>SISTEMAS DE ENERGIA: ELECTRIFICACIÓN  Y GAS</t>
  </si>
  <si>
    <t>Electrificación  Rural</t>
  </si>
  <si>
    <t>Gestión  para el mejoramiento de la cobertura  de energía rural para 4 veredas.</t>
  </si>
  <si>
    <t>CONSTRUCCION Y MEJORAMIENTO DE LA ELECTRIFICACION RURAL EN EL MUNICIPIO DE CAJAMARCA</t>
  </si>
  <si>
    <t xml:space="preserve">GESTION DEL PROYECTO   ANTE ACCION SOCIAL  DE LA ELECTRIFICCION DE LA VEREDA LA CUCUANA/ </t>
  </si>
  <si>
    <t>VEREDA  LA CUCUANA</t>
  </si>
  <si>
    <t>REFORMULACION DEL PROYECTO  DE ELECTRIFICACION   DE LA VEREDA    EL DIAMANTE</t>
  </si>
  <si>
    <t>VEREDA EL DIAMANTE</t>
  </si>
  <si>
    <t>alumbrado público de Calidad</t>
  </si>
  <si>
    <t>Apoyar  un Programa de continuidad  y ampliacion de cobertura del Servicio de Energia conla E.S.P. ENELAR</t>
  </si>
  <si>
    <t>MEJORAMIENTO  Y  MANTENIMIENTO  DEL ALUMBRADO PUBLICO EN EL MUNICIPIO DE CAJAMARCA</t>
  </si>
  <si>
    <t>GESTION ANTE ENELAR PARA EL MANTENIMIENTO  Y REPOSICION DE LUMINARIA DEL CASCO URBANO DEL MUNICIPIO DE CAJAMARCA</t>
  </si>
  <si>
    <t>Servicio público de Gas combustible</t>
  </si>
  <si>
    <t xml:space="preserve">Proyecto de Gas combustible gestionado </t>
  </si>
  <si>
    <t>PROYECTO DE GAS COMBUSTIBLE  MUNICIPIO DE CAJAMARCA</t>
  </si>
  <si>
    <t xml:space="preserve">PRESENTACION DE PROYECTO DE ACUERDO  PARA LA APROBACION  DEL CONSEJO MUNICIPAL </t>
  </si>
  <si>
    <t>CAJAMARCA</t>
  </si>
  <si>
    <t>DESARROLLO URBANO SOSTENIBLE</t>
  </si>
  <si>
    <t>Agua potable y saneamiento básico</t>
  </si>
  <si>
    <t>Optimización del Acueducto urbano</t>
  </si>
  <si>
    <t>OPTIMIZACION DEL ACUEDUCTO URBANO DEL MUNICIPIO DE CAJAMARCA</t>
  </si>
  <si>
    <t>ADECUACION DE LA PLANTA DE  TRATAMIENTO  PARA  SUMINISTRO DE AGUA POTABLE A  LA COMUNIDAD DEL  MUNICIPIO DE CAJAMARCA   AREA URBANA - cambio de la cama de los filtros, adecuacion de laboratorio,  cambio de valvulas  y tratamiento de agua</t>
  </si>
  <si>
    <t>ZONA URBANA DE CAJAMARCA</t>
  </si>
  <si>
    <t>Optimización  del acueducto de Anaime</t>
  </si>
  <si>
    <t>OPTIMIZACION DEL ACUEDUCTO URBANO DEL CORREGIMIENTO DE ANAIME</t>
  </si>
  <si>
    <t xml:space="preserve"> Construcción planta de tratamiento. En Anaime</t>
  </si>
  <si>
    <t>CONSTRUCCION PLANTA DE TRATAMIENTO DE ANAIME</t>
  </si>
  <si>
    <t>Construccion del Plan maestro de alcantarillado Urbano.</t>
  </si>
  <si>
    <t>CONSTRUCCION  PLAN MAESTRO DE ALCANTARILLADO</t>
  </si>
  <si>
    <t>FORMULACION DEL PROYECTO   Y ELABORACION DE  ESTUDIOS  PLAN MAESTRO DE ALCANTARILLADO   DEL MUNICIPIO DE CAJAMARCA / PLAN  DE AGUAS Y MIN AMBIENTE</t>
  </si>
  <si>
    <t>Construcción de un sistema adecuado de tratamiento de  residuos líquidos.</t>
  </si>
  <si>
    <t xml:space="preserve">ADECUACION Y MEJORAMIENTO DE  LA GRANJA INTEGRAL PARA EL MANEJO DE RESIDUOS SOLIDOS </t>
  </si>
  <si>
    <t>FORMULACION   PROYECTO PARA EL BUEN  MANEJO DE LOS RESIDUOS SOLIDOS</t>
  </si>
  <si>
    <t>ADQUISICION DEL  DE COMPACTADOR  O RECOLECTOR DE BASURAS</t>
  </si>
  <si>
    <t xml:space="preserve">Adquisición y mantenimiento de áreas  10  hectareas que abastecen los acueductos Municipales. </t>
  </si>
  <si>
    <t>REFORESTACION DE  AREAS DE ABASTECIMIENTOS  DE  ACUEDUCTOS MUNICIPALES</t>
  </si>
  <si>
    <t xml:space="preserve">AISLAMIENTO DE 192 HAS   EN LA CUENCA HIDROGRAFICA EN LA QUEBRADA CHORROS BLANCOS, Y DOS QUEBRADAS./ </t>
  </si>
  <si>
    <t>REFORESTACION  DE  CUENCA HIDROGRAFICA QUE SURTE EL ACUEDUCTO  DE LA VEREDA LA ALSACIA.</t>
  </si>
  <si>
    <t>Vivienda y Desarrollo Urbano</t>
  </si>
  <si>
    <t>20 Subsidios gestionados para la construcción de vivienda Nueva urbana</t>
  </si>
  <si>
    <t>PROYECTO DE 20 VIVIENDAS  MIRADOR DEL BOSQUE</t>
  </si>
  <si>
    <t>Dos Programas de vivienda con Construcción de obras de urbanismo.</t>
  </si>
  <si>
    <t xml:space="preserve">Ajuste, seguimiento y aplicación del Esquema de Ordenamiento territorial. </t>
  </si>
  <si>
    <t>AJUSTE  ESQUEMA ORDENAMIENTO TERRITORIAL  COMPONENTE URBANO</t>
  </si>
  <si>
    <t xml:space="preserve"> EVALUACION  ESQUEMA DE ORDENAMIENTO TERRITORIAL </t>
  </si>
  <si>
    <t xml:space="preserve">ELABORACION DEL EXPEDIENTE URBANO </t>
  </si>
  <si>
    <t>ANGELA LEANO/ JOSE PIO DIAZ</t>
  </si>
  <si>
    <t xml:space="preserve">INSTITUCION EDUCATIVA ISMAEL PERDOMO </t>
  </si>
  <si>
    <t xml:space="preserve">UN GESTOR DE PROYECTOS </t>
  </si>
  <si>
    <t xml:space="preserve">NO. DE GESTORES CULTURALES FORMADOS </t>
  </si>
  <si>
    <t xml:space="preserve">Divulgacion de un Magazin Anual </t>
  </si>
  <si>
    <t xml:space="preserve">ELABORACION    DE UN MAGAZIN  DE LAS ACTIVIDADES CULTURALES  ,  QUE SIRVA DE MATERIAL DE CONSULTA DEL MUNICIPIO .- PUBLICADO EN  LA SEMANA CULTURAL </t>
  </si>
  <si>
    <t xml:space="preserve">No. DE MAGAZINES  PUBLICADOS </t>
  </si>
  <si>
    <t xml:space="preserve">Sistema de Bibliotecas  Municipal  </t>
  </si>
  <si>
    <t>Cinco bibliotecas fortalecidas</t>
  </si>
  <si>
    <t xml:space="preserve">FORTALECIMIENTO  DE BIBLIOTECAS PARA PROMOVER LA CULTURA Y LA INVESTIGACION </t>
  </si>
  <si>
    <t>DOTACION  MOBILIARIO Y TEXTOS  DE  LA BIBLIOTECA  PUBLICA MUNICIPAL</t>
  </si>
  <si>
    <t>UNA BIBLIOTECA PUBLICA DOTADA</t>
  </si>
  <si>
    <t>No. DE BIBLIOTECAS FORTALECIDAS</t>
  </si>
  <si>
    <t>creacion de una biblioteca virtual</t>
  </si>
  <si>
    <t>Una ludoteca  fortalecida y apoyada</t>
  </si>
  <si>
    <t>DOTACION    DE  MATERIAL PEDAGOGICO   A LA  LUDOTECA  MUNICIPAL</t>
  </si>
  <si>
    <t>MUNICIPIO   DE CAJAMARCA  AREA   RURAL Y URBANA</t>
  </si>
  <si>
    <t>NO. DE LUDOTECAS FORTALECIDAS</t>
  </si>
  <si>
    <t>SANDRA FORERO</t>
  </si>
  <si>
    <t>VINCULACION DE LA LUDOTECARIA,,</t>
  </si>
  <si>
    <t>UNA LUDOTECARIA  VINCULADA</t>
  </si>
  <si>
    <t>NO. DE  LUDOTECARIAS   VINCULADAS</t>
  </si>
  <si>
    <t>Infraestructura  para la cultura</t>
  </si>
  <si>
    <t xml:space="preserve">Un centro cultural construido </t>
  </si>
  <si>
    <t xml:space="preserve">CONSTRUCCION Y ADECUACION INFRAESTRUCTURA   HISTORICO - CULTURAL </t>
  </si>
  <si>
    <t>GESTIONAR LA  ADQUISICION  DEL TERRENO PARA LA  CONSTRUCCION DEL CENTRO CULTURAL</t>
  </si>
  <si>
    <t>MUNICIPIO DE CAJAMARCA AREA  URBANA</t>
  </si>
  <si>
    <t>NO. DE GESTIONES REALIZADAS</t>
  </si>
  <si>
    <t>JOSE  PIO DIAZ PINILLA</t>
  </si>
  <si>
    <t>Promover la creacion del museo arqueologico Municipal</t>
  </si>
  <si>
    <t>SALUD</t>
  </si>
  <si>
    <t>Aseguramiento</t>
  </si>
  <si>
    <t>Disminuir  a 3.718 personas no afiliadas  al sistema de seguridad social  en salud</t>
  </si>
  <si>
    <t xml:space="preserve">PROMOVER LA AFILIACION AL REGIMEN  SUBSIDIADO DEL MUNICIPIO DE CAJAMARCA </t>
  </si>
  <si>
    <t xml:space="preserve">CONVOCAR A ATRAVEZ DE LOS MEDIOS DE COMUNICACIÓN  A LA  POBLACION PARA   EL TRAMITE DE AFILIACION  AL REGIMEN SUBSIDIADO </t>
  </si>
  <si>
    <t xml:space="preserve">AREA  RURAL , URBANA Y CENTRO POBALDO </t>
  </si>
  <si>
    <t>1500  NUEVOA AFILIADOS AL SISTEMA SE  REGIMEN SUBSIDIADO EN SALUD</t>
  </si>
  <si>
    <t>NO. DE NUEVOS AFILIADOS</t>
  </si>
  <si>
    <t>LIDIAN APONTE</t>
  </si>
  <si>
    <t>Garantizar la continuidad de la poblacion afiliada al regimen subsidiado.</t>
  </si>
  <si>
    <t>OFRECER   EL ASEGURAMIENTO A LA POBLACION AFILIADA  CON LAS DIFERENTES EPS QUE OPERAN EN EL MUNICIPIO</t>
  </si>
  <si>
    <t xml:space="preserve">EJERCER VIGILANCIA Y CONTROL  A TRAVEZ DE LA INTERVENTORIA  EL CUMPLIMIENTO DE LAS  EPS EN LAPRESTACION DE LOS SERVICIOS </t>
  </si>
  <si>
    <t xml:space="preserve">ADMINISTRACION MUNICIPAL </t>
  </si>
  <si>
    <t>11782 PERSONAS   AFILIADAS  AL SISTEMA DE REGIMEN SUBSIDIADO</t>
  </si>
  <si>
    <t>NO. DE  AFILIADOS  AL REGIMEN  SUBSIDIADO</t>
  </si>
  <si>
    <t>2 personas para  la administracion de la afiliacion en el municipio</t>
  </si>
  <si>
    <t>DOTACION DE ELEMENTOS Y RECURSO HUMANO PARA LA ADMINISTRACION DE LA AFILIACION AL REGIMEN SUBSIDIADO DEL MUNICIPIO DE  CAJAMARCA</t>
  </si>
  <si>
    <t>VINCULACION DE PERSONAL A  LA ADMINISTRACION DE LA AFILIACIONAL REGIMEN SUBSIDIADO</t>
  </si>
  <si>
    <t xml:space="preserve">ADMINISTRACIO MUNICIPAL </t>
  </si>
  <si>
    <t>VINCULACION DE  DOS PERSONAS PARA  LA ADMINISTRACION DEL  REGIMEN SUBSIDIADO</t>
  </si>
  <si>
    <t>NO. DE  PERSONAS VINCULADAS</t>
  </si>
  <si>
    <t xml:space="preserve">2 equipos de computo para la administracion de la afiliacion en el municipio </t>
  </si>
  <si>
    <t xml:space="preserve">ADUISICION DE  1  EQUIPO PARA EL MANEJO DE LA BASE DE DATOS  DEL REGIMEN SUBSIDIADO </t>
  </si>
  <si>
    <t>ADQUISICION DE UN Q EQUIPO DE COMPUTO PARA  LA ADMNISTRACION DEL REGIMEN SUBSIDIADO</t>
  </si>
  <si>
    <t xml:space="preserve">NO. DE EQUIPOS DE COMPUTO </t>
  </si>
  <si>
    <t>Celebracion de contratos de aseguramiento</t>
  </si>
  <si>
    <t xml:space="preserve">MANTENER  y GARANTIZAR LA CONTRATACION CON LAS TRES EPS QUE OPERAN EN EL MUNICIPIO </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</si>
</sst>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0.00\ _€_-;\-* #,##0.00\ _€_-;_-* &quot;-&quot;??\ _€_-;_-@_-"/>
    <numFmt numFmtId="166" formatCode="[$-240A]dddd\,\ dd&quot; de &quot;mmmm&quot; de &quot;yyyy"/>
    <numFmt numFmtId="167" formatCode="dd/mm/yyyy;@"/>
    <numFmt numFmtId="168" formatCode="_-* #,##0\ _€_-;\-* #,##0\ _€_-;_-* &quot;-&quot;??\ _€_-;_-@_-"/>
    <numFmt numFmtId="169" formatCode="_ * #,##0.0_ ;_ * \-#,##0.0_ ;_ * &quot;-&quot;??_ ;_ @_ "/>
    <numFmt numFmtId="170" formatCode="_ * #,##0_ ;_ * \-#,##0_ ;_ * &quot;-&quot;??_ ;_ @_ "/>
  </numFmts>
  <fonts count="30">
    <font>
      <sz val="10"/>
      <name val="Arial"/>
      <family val="0"/>
    </font>
    <font>
      <b/>
      <sz val="16"/>
      <name val="Arial"/>
      <family val="2"/>
    </font>
    <font>
      <b/>
      <sz val="10"/>
      <name val="Arial"/>
      <family val="2"/>
    </font>
    <font>
      <b/>
      <sz val="10"/>
      <color indexed="9"/>
      <name val="Arial"/>
      <family val="2"/>
    </font>
    <font>
      <b/>
      <sz val="10"/>
      <color indexed="63"/>
      <name val="Arial"/>
      <family val="2"/>
    </font>
    <font>
      <b/>
      <sz val="8"/>
      <name val="Arial"/>
      <family val="2"/>
    </font>
    <font>
      <b/>
      <sz val="8"/>
      <name val="Arial Narrow"/>
      <family val="2"/>
    </font>
    <font>
      <sz val="10"/>
      <color indexed="8"/>
      <name val="Arial"/>
      <family val="2"/>
    </font>
    <font>
      <b/>
      <sz val="10"/>
      <color indexed="8"/>
      <name val="Arial"/>
      <family val="2"/>
    </font>
    <font>
      <b/>
      <sz val="10"/>
      <name val="Arial Narrow"/>
      <family val="2"/>
    </font>
    <font>
      <sz val="10"/>
      <color indexed="10"/>
      <name val="Arial"/>
      <family val="2"/>
    </font>
    <font>
      <sz val="10"/>
      <color indexed="53"/>
      <name val="Arial"/>
      <family val="2"/>
    </font>
    <font>
      <b/>
      <sz val="12"/>
      <name val="Arial"/>
      <family val="2"/>
    </font>
    <font>
      <sz val="11"/>
      <name val="Arial"/>
      <family val="2"/>
    </font>
    <font>
      <sz val="11"/>
      <color indexed="8"/>
      <name val="Arial"/>
      <family val="2"/>
    </font>
    <font>
      <sz val="10"/>
      <name val="Arial Narrow"/>
      <family val="2"/>
    </font>
    <font>
      <b/>
      <sz val="11"/>
      <name val="Arial"/>
      <family val="2"/>
    </font>
    <font>
      <b/>
      <sz val="11"/>
      <color indexed="8"/>
      <name val="Arial"/>
      <family val="2"/>
    </font>
    <font>
      <sz val="11"/>
      <name val="Arial Narrow"/>
      <family val="2"/>
    </font>
    <font>
      <b/>
      <sz val="8"/>
      <name val="Tahoma"/>
      <family val="0"/>
    </font>
    <font>
      <sz val="8"/>
      <name val="Tahoma"/>
      <family val="0"/>
    </font>
    <font>
      <b/>
      <sz val="9"/>
      <name val="Tahoma"/>
      <family val="2"/>
    </font>
    <font>
      <sz val="9"/>
      <name val="Tahoma"/>
      <family val="2"/>
    </font>
    <font>
      <sz val="10"/>
      <color indexed="9"/>
      <name val="Arial"/>
      <family val="2"/>
    </font>
    <font>
      <sz val="8"/>
      <name val="Arial"/>
      <family val="0"/>
    </font>
    <font>
      <b/>
      <sz val="10"/>
      <color indexed="10"/>
      <name val="Arial"/>
      <family val="2"/>
    </font>
    <font>
      <sz val="10"/>
      <name val="Times New Roman"/>
      <family val="1"/>
    </font>
    <font>
      <b/>
      <sz val="10"/>
      <name val="Berlin Sans FB Demi"/>
      <family val="2"/>
    </font>
    <font>
      <b/>
      <sz val="12"/>
      <name val="Arial Narrow"/>
      <family val="2"/>
    </font>
    <font>
      <b/>
      <sz val="10"/>
      <color indexed="9"/>
      <name val="Arial Narrow"/>
      <family val="2"/>
    </font>
  </fonts>
  <fills count="26">
    <fill>
      <patternFill/>
    </fill>
    <fill>
      <patternFill patternType="gray125"/>
    </fill>
    <fill>
      <patternFill patternType="solid">
        <fgColor indexed="16"/>
        <bgColor indexed="64"/>
      </patternFill>
    </fill>
    <fill>
      <patternFill patternType="solid">
        <fgColor indexed="51"/>
        <bgColor indexed="64"/>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52"/>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42"/>
        <bgColor indexed="64"/>
      </patternFill>
    </fill>
    <fill>
      <patternFill patternType="solid">
        <fgColor indexed="13"/>
        <bgColor indexed="64"/>
      </patternFill>
    </fill>
    <fill>
      <patternFill patternType="solid">
        <fgColor indexed="46"/>
        <bgColor indexed="64"/>
      </patternFill>
    </fill>
    <fill>
      <patternFill patternType="solid">
        <fgColor indexed="43"/>
        <bgColor indexed="64"/>
      </patternFill>
    </fill>
    <fill>
      <patternFill patternType="solid">
        <fgColor indexed="50"/>
        <bgColor indexed="64"/>
      </patternFill>
    </fill>
    <fill>
      <patternFill patternType="solid">
        <fgColor indexed="45"/>
        <bgColor indexed="64"/>
      </patternFill>
    </fill>
    <fill>
      <patternFill patternType="solid">
        <fgColor indexed="10"/>
        <bgColor indexed="64"/>
      </patternFill>
    </fill>
    <fill>
      <patternFill patternType="solid">
        <fgColor indexed="19"/>
        <bgColor indexed="64"/>
      </patternFill>
    </fill>
    <fill>
      <patternFill patternType="solid">
        <fgColor indexed="49"/>
        <bgColor indexed="64"/>
      </patternFill>
    </fill>
    <fill>
      <patternFill patternType="solid">
        <fgColor indexed="23"/>
        <bgColor indexed="64"/>
      </patternFill>
    </fill>
    <fill>
      <patternFill patternType="solid">
        <fgColor indexed="55"/>
        <bgColor indexed="64"/>
      </patternFill>
    </fill>
    <fill>
      <patternFill patternType="solid">
        <fgColor indexed="15"/>
        <bgColor indexed="64"/>
      </patternFill>
    </fill>
    <fill>
      <patternFill patternType="solid">
        <fgColor indexed="60"/>
        <bgColor indexed="64"/>
      </patternFill>
    </fill>
  </fills>
  <borders count="15">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9">
    <xf numFmtId="0" fontId="0" fillId="0" borderId="0" xfId="0" applyAlignment="1">
      <alignment/>
    </xf>
    <xf numFmtId="0" fontId="0" fillId="0" borderId="0" xfId="0" applyFont="1" applyAlignment="1">
      <alignment/>
    </xf>
    <xf numFmtId="0" fontId="0" fillId="0" borderId="0" xfId="0" applyFont="1" applyAlignment="1">
      <alignment textRotation="90"/>
    </xf>
    <xf numFmtId="0" fontId="0" fillId="0" borderId="0" xfId="0" applyFont="1" applyAlignment="1">
      <alignment vertical="center" wrapText="1"/>
    </xf>
    <xf numFmtId="0" fontId="0" fillId="0" borderId="0" xfId="0" applyFont="1" applyAlignment="1">
      <alignment horizontal="justify" vertical="center" wrapText="1"/>
    </xf>
    <xf numFmtId="0" fontId="0" fillId="0" borderId="0" xfId="0" applyFont="1" applyAlignment="1">
      <alignment horizontal="center" vertical="center" wrapText="1"/>
    </xf>
    <xf numFmtId="0" fontId="3" fillId="2" borderId="1" xfId="0" applyFont="1" applyFill="1" applyBorder="1" applyAlignment="1">
      <alignment horizontal="center" vertical="center" wrapText="1"/>
    </xf>
    <xf numFmtId="3" fontId="4" fillId="3" borderId="2" xfId="0" applyNumberFormat="1" applyFont="1" applyFill="1" applyBorder="1" applyAlignment="1">
      <alignment horizontal="center" vertical="center" textRotation="90" wrapText="1"/>
    </xf>
    <xf numFmtId="3" fontId="2" fillId="4" borderId="2"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0" fillId="5" borderId="1"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vertical="center" wrapText="1"/>
    </xf>
    <xf numFmtId="0" fontId="0" fillId="0" borderId="1" xfId="0"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vertical="center" wrapText="1"/>
    </xf>
    <xf numFmtId="0" fontId="0" fillId="5" borderId="3"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7" fillId="6" borderId="1" xfId="0" applyFont="1" applyFill="1" applyBorder="1" applyAlignment="1">
      <alignment horizontal="justify"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vertical="center" wrapText="1"/>
    </xf>
    <xf numFmtId="0" fontId="0" fillId="6" borderId="1" xfId="0" applyFont="1" applyFill="1" applyBorder="1" applyAlignment="1">
      <alignment horizontal="justify" vertical="center" wrapText="1"/>
    </xf>
    <xf numFmtId="3"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7" fontId="0" fillId="6" borderId="1" xfId="0" applyNumberFormat="1" applyFont="1" applyFill="1" applyBorder="1" applyAlignment="1">
      <alignment vertical="center" wrapText="1"/>
    </xf>
    <xf numFmtId="0" fontId="2" fillId="7" borderId="1" xfId="0" applyFont="1" applyFill="1" applyBorder="1" applyAlignment="1">
      <alignment horizontal="justify" vertical="center" wrapText="1"/>
    </xf>
    <xf numFmtId="0" fontId="7" fillId="5" borderId="1" xfId="0" applyFont="1" applyFill="1" applyBorder="1" applyAlignment="1">
      <alignment horizontal="justify"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4" fontId="2" fillId="0" borderId="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8" borderId="3" xfId="0" applyFont="1" applyFill="1" applyBorder="1" applyAlignment="1">
      <alignment horizontal="center" textRotation="90" wrapText="1"/>
    </xf>
    <xf numFmtId="0" fontId="0" fillId="5" borderId="3"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1" xfId="0" applyFont="1" applyFill="1" applyBorder="1" applyAlignment="1" quotePrefix="1">
      <alignment horizontal="center" vertical="center" wrapText="1"/>
    </xf>
    <xf numFmtId="0" fontId="0" fillId="5" borderId="4"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2" fillId="9" borderId="1" xfId="0" applyFont="1" applyFill="1" applyBorder="1" applyAlignment="1">
      <alignment horizontal="justify" vertical="center" wrapText="1"/>
    </xf>
    <xf numFmtId="0" fontId="0" fillId="9" borderId="4" xfId="0" applyFont="1" applyFill="1" applyBorder="1" applyAlignment="1">
      <alignment horizontal="justify" vertical="center" wrapText="1"/>
    </xf>
    <xf numFmtId="0" fontId="0" fillId="9" borderId="3" xfId="0" applyFont="1" applyFill="1" applyBorder="1" applyAlignment="1">
      <alignment vertical="center" wrapText="1"/>
    </xf>
    <xf numFmtId="0" fontId="0" fillId="9" borderId="1" xfId="0" applyFont="1" applyFill="1" applyBorder="1" applyAlignment="1">
      <alignment vertical="center" wrapText="1"/>
    </xf>
    <xf numFmtId="0" fontId="0" fillId="9" borderId="1" xfId="0" applyFont="1" applyFill="1" applyBorder="1" applyAlignment="1">
      <alignment horizontal="justify" vertical="center" wrapText="1"/>
    </xf>
    <xf numFmtId="0" fontId="0" fillId="9" borderId="1" xfId="0" applyFont="1" applyFill="1" applyBorder="1" applyAlignment="1">
      <alignment horizontal="center" vertical="center" wrapText="1"/>
    </xf>
    <xf numFmtId="3" fontId="2" fillId="9"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0" fontId="7" fillId="0" borderId="1" xfId="0" applyFont="1" applyFill="1" applyBorder="1" applyAlignment="1">
      <alignment horizontal="justify" vertical="center" wrapText="1"/>
    </xf>
    <xf numFmtId="17" fontId="0" fillId="3" borderId="1" xfId="0" applyNumberFormat="1" applyFont="1" applyFill="1" applyBorder="1" applyAlignment="1">
      <alignment vertical="center" wrapText="1"/>
    </xf>
    <xf numFmtId="0" fontId="7" fillId="6" borderId="3" xfId="0" applyFont="1" applyFill="1" applyBorder="1" applyAlignment="1">
      <alignment horizontal="justify" vertical="center" wrapText="1"/>
    </xf>
    <xf numFmtId="0" fontId="0" fillId="6" borderId="3" xfId="0" applyFont="1" applyFill="1" applyBorder="1" applyAlignment="1">
      <alignment vertical="center" wrapText="1"/>
    </xf>
    <xf numFmtId="0" fontId="0" fillId="6" borderId="3" xfId="0" applyFont="1" applyFill="1" applyBorder="1" applyAlignment="1">
      <alignment horizontal="justify" vertical="center" wrapText="1"/>
    </xf>
    <xf numFmtId="0" fontId="0" fillId="6" borderId="3" xfId="0" applyFont="1" applyFill="1" applyBorder="1" applyAlignment="1">
      <alignment horizontal="center" vertical="center" wrapText="1"/>
    </xf>
    <xf numFmtId="17" fontId="0" fillId="6" borderId="3" xfId="0" applyNumberFormat="1" applyFont="1" applyFill="1" applyBorder="1" applyAlignment="1">
      <alignment vertical="center" wrapText="1"/>
    </xf>
    <xf numFmtId="0" fontId="2" fillId="10" borderId="3" xfId="0" applyFont="1" applyFill="1" applyBorder="1" applyAlignment="1">
      <alignment horizontal="center" textRotation="90" wrapText="1"/>
    </xf>
    <xf numFmtId="0" fontId="7" fillId="0" borderId="3" xfId="0" applyFont="1" applyFill="1" applyBorder="1" applyAlignment="1">
      <alignment horizontal="justify" vertical="center" wrapText="1"/>
    </xf>
    <xf numFmtId="14" fontId="0" fillId="0" borderId="3" xfId="0" applyNumberFormat="1" applyFont="1" applyFill="1" applyBorder="1" applyAlignment="1">
      <alignment vertical="center" wrapText="1"/>
    </xf>
    <xf numFmtId="14"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0" fontId="7" fillId="0" borderId="1" xfId="0" applyFont="1" applyFill="1" applyBorder="1" applyAlignment="1">
      <alignment vertical="center" wrapText="1"/>
    </xf>
    <xf numFmtId="0" fontId="7" fillId="9" borderId="1" xfId="0" applyFont="1" applyFill="1" applyBorder="1" applyAlignment="1">
      <alignment horizontal="justify" vertical="center" wrapText="1"/>
    </xf>
    <xf numFmtId="0" fontId="0" fillId="5" borderId="1" xfId="0" applyFont="1" applyFill="1" applyBorder="1" applyAlignment="1">
      <alignment vertical="center" wrapText="1"/>
    </xf>
    <xf numFmtId="0" fontId="0" fillId="5" borderId="1" xfId="0" applyFont="1" applyFill="1" applyBorder="1" applyAlignment="1">
      <alignment horizontal="center" vertical="center" wrapText="1"/>
    </xf>
    <xf numFmtId="14" fontId="0" fillId="5" borderId="1" xfId="0" applyNumberFormat="1" applyFont="1" applyFill="1" applyBorder="1" applyAlignment="1">
      <alignment vertical="center" wrapText="1"/>
    </xf>
    <xf numFmtId="0" fontId="2" fillId="5" borderId="1" xfId="0" applyFont="1" applyFill="1" applyBorder="1" applyAlignment="1">
      <alignment horizontal="center" vertical="center" wrapText="1"/>
    </xf>
    <xf numFmtId="0" fontId="0" fillId="5" borderId="5" xfId="0" applyFont="1" applyFill="1" applyBorder="1" applyAlignment="1">
      <alignment vertical="center" wrapText="1"/>
    </xf>
    <xf numFmtId="0" fontId="0" fillId="6" borderId="4" xfId="0" applyFont="1" applyFill="1" applyBorder="1" applyAlignment="1">
      <alignment horizontal="justify" vertical="center" wrapText="1"/>
    </xf>
    <xf numFmtId="0" fontId="0" fillId="6" borderId="5" xfId="0" applyFont="1" applyFill="1" applyBorder="1" applyAlignment="1">
      <alignment horizontal="center" vertical="center" wrapText="1"/>
    </xf>
    <xf numFmtId="14" fontId="0" fillId="6" borderId="1" xfId="0" applyNumberFormat="1" applyFont="1" applyFill="1" applyBorder="1" applyAlignment="1">
      <alignment vertical="center" wrapText="1"/>
    </xf>
    <xf numFmtId="0" fontId="10" fillId="0" borderId="1" xfId="0" applyFont="1" applyFill="1" applyBorder="1" applyAlignment="1">
      <alignment horizontal="center" vertical="center" wrapText="1"/>
    </xf>
    <xf numFmtId="0" fontId="0" fillId="5" borderId="3" xfId="0" applyFont="1" applyFill="1" applyBorder="1" applyAlignment="1">
      <alignment vertical="center" wrapText="1"/>
    </xf>
    <xf numFmtId="14" fontId="0" fillId="5" borderId="3" xfId="0" applyNumberFormat="1" applyFont="1" applyFill="1" applyBorder="1" applyAlignment="1">
      <alignment vertical="center" wrapText="1"/>
    </xf>
    <xf numFmtId="0" fontId="2" fillId="11" borderId="5" xfId="0" applyFont="1" applyFill="1" applyBorder="1" applyAlignment="1">
      <alignment horizontal="center" textRotation="90" wrapText="1"/>
    </xf>
    <xf numFmtId="0" fontId="7" fillId="12" borderId="1" xfId="0" applyFont="1" applyFill="1" applyBorder="1" applyAlignment="1">
      <alignment horizontal="justify" vertical="center" wrapText="1"/>
    </xf>
    <xf numFmtId="0" fontId="0" fillId="12" borderId="1" xfId="0" applyFont="1" applyFill="1" applyBorder="1" applyAlignment="1">
      <alignment vertical="center" wrapText="1"/>
    </xf>
    <xf numFmtId="0" fontId="0" fillId="12" borderId="1" xfId="0" applyFont="1" applyFill="1" applyBorder="1" applyAlignment="1">
      <alignment horizontal="justify" vertical="center" wrapText="1"/>
    </xf>
    <xf numFmtId="0" fontId="0"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43" fontId="0" fillId="0" borderId="1" xfId="15" applyFont="1" applyFill="1" applyBorder="1" applyAlignment="1">
      <alignment horizontal="center" vertical="center" wrapText="1"/>
    </xf>
    <xf numFmtId="3" fontId="0" fillId="0" borderId="1" xfId="0" applyNumberFormat="1" applyFont="1" applyFill="1" applyBorder="1" applyAlignment="1">
      <alignment horizontal="justify" vertical="center" wrapText="1"/>
    </xf>
    <xf numFmtId="0" fontId="0" fillId="0" borderId="4" xfId="0" applyFont="1" applyFill="1" applyBorder="1" applyAlignment="1">
      <alignment vertical="center" wrapText="1"/>
    </xf>
    <xf numFmtId="9" fontId="0" fillId="0" borderId="1" xfId="0" applyNumberFormat="1" applyFont="1" applyFill="1" applyBorder="1" applyAlignment="1">
      <alignment vertical="center" wrapText="1"/>
    </xf>
    <xf numFmtId="9" fontId="0" fillId="0" borderId="1"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0" fontId="0" fillId="0" borderId="0" xfId="0" applyFont="1" applyFill="1" applyAlignment="1">
      <alignment horizontal="justify" vertical="center" wrapText="1"/>
    </xf>
    <xf numFmtId="3" fontId="0" fillId="0" borderId="3" xfId="0" applyNumberFormat="1" applyFont="1" applyFill="1" applyBorder="1" applyAlignment="1">
      <alignment horizontal="justify" vertical="center" wrapText="1"/>
    </xf>
    <xf numFmtId="3" fontId="0" fillId="6" borderId="1" xfId="0" applyNumberFormat="1" applyFont="1" applyFill="1" applyBorder="1" applyAlignment="1">
      <alignment horizontal="justify" vertical="center" wrapText="1"/>
    </xf>
    <xf numFmtId="165" fontId="0" fillId="6" borderId="1" xfId="0" applyNumberFormat="1" applyFont="1" applyFill="1" applyBorder="1" applyAlignment="1">
      <alignment horizontal="center" vertical="center" wrapText="1"/>
    </xf>
    <xf numFmtId="0" fontId="0" fillId="5" borderId="4" xfId="0" applyFont="1" applyFill="1" applyBorder="1" applyAlignment="1">
      <alignment horizontal="justify" vertical="center" wrapText="1"/>
    </xf>
    <xf numFmtId="0" fontId="0" fillId="5" borderId="0" xfId="0" applyFont="1" applyFill="1" applyAlignment="1">
      <alignment vertical="center" wrapText="1"/>
    </xf>
    <xf numFmtId="0" fontId="0" fillId="5" borderId="4" xfId="0" applyFont="1" applyFill="1" applyBorder="1" applyAlignment="1">
      <alignment vertical="center" wrapText="1"/>
    </xf>
    <xf numFmtId="3" fontId="0" fillId="5" borderId="4" xfId="0" applyNumberFormat="1" applyFont="1" applyFill="1" applyBorder="1" applyAlignment="1">
      <alignment horizontal="justify" vertical="center" wrapText="1"/>
    </xf>
    <xf numFmtId="9" fontId="0" fillId="5" borderId="4" xfId="0" applyNumberFormat="1" applyFont="1" applyFill="1" applyBorder="1" applyAlignment="1">
      <alignment horizontal="center" vertical="center" wrapText="1"/>
    </xf>
    <xf numFmtId="0" fontId="0" fillId="5" borderId="0" xfId="0" applyFont="1" applyFill="1" applyAlignment="1">
      <alignment horizontal="center" vertical="center" wrapText="1"/>
    </xf>
    <xf numFmtId="3" fontId="0" fillId="5" borderId="1" xfId="0" applyNumberFormat="1" applyFont="1" applyFill="1" applyBorder="1" applyAlignment="1">
      <alignment horizontal="justify" vertical="center" wrapText="1"/>
    </xf>
    <xf numFmtId="9" fontId="0" fillId="5" borderId="1" xfId="0" applyNumberFormat="1" applyFont="1" applyFill="1" applyBorder="1" applyAlignment="1">
      <alignment horizontal="center" vertical="center" wrapText="1"/>
    </xf>
    <xf numFmtId="3" fontId="0" fillId="5" borderId="3" xfId="0" applyNumberFormat="1" applyFont="1" applyFill="1" applyBorder="1" applyAlignment="1">
      <alignment horizontal="justify" vertical="center" wrapText="1"/>
    </xf>
    <xf numFmtId="0" fontId="11" fillId="5" borderId="1"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13" fillId="5" borderId="1" xfId="0" applyFont="1" applyFill="1" applyBorder="1" applyAlignment="1">
      <alignment horizontal="justify"/>
    </xf>
    <xf numFmtId="9" fontId="0" fillId="5" borderId="1" xfId="0" applyNumberFormat="1" applyFont="1" applyFill="1" applyBorder="1" applyAlignment="1">
      <alignment horizontal="justify" vertical="center" wrapText="1"/>
    </xf>
    <xf numFmtId="0" fontId="13" fillId="5" borderId="3" xfId="0" applyFont="1" applyFill="1" applyBorder="1" applyAlignment="1">
      <alignment horizontal="justify"/>
    </xf>
    <xf numFmtId="0" fontId="13" fillId="5" borderId="4" xfId="0" applyFont="1" applyFill="1" applyBorder="1" applyAlignment="1">
      <alignment horizontal="justify"/>
    </xf>
    <xf numFmtId="1" fontId="0" fillId="5" borderId="1" xfId="0" applyNumberFormat="1" applyFont="1" applyFill="1" applyBorder="1" applyAlignment="1">
      <alignment horizontal="center" vertical="center" wrapText="1"/>
    </xf>
    <xf numFmtId="0" fontId="0" fillId="5" borderId="1" xfId="0" applyFont="1" applyFill="1" applyBorder="1" applyAlignment="1">
      <alignment horizontal="justify"/>
    </xf>
    <xf numFmtId="0" fontId="0" fillId="5" borderId="5" xfId="0" applyFont="1" applyFill="1" applyBorder="1" applyAlignment="1">
      <alignment horizontal="justify"/>
    </xf>
    <xf numFmtId="0" fontId="13" fillId="6" borderId="3" xfId="0" applyFont="1" applyFill="1" applyBorder="1" applyAlignment="1">
      <alignment horizontal="justify"/>
    </xf>
    <xf numFmtId="0" fontId="13" fillId="5" borderId="1" xfId="0" applyFont="1" applyFill="1" applyBorder="1" applyAlignment="1">
      <alignment vertical="top" wrapText="1"/>
    </xf>
    <xf numFmtId="0" fontId="11" fillId="5" borderId="1" xfId="0" applyFont="1" applyFill="1" applyBorder="1" applyAlignment="1">
      <alignment vertical="center" wrapText="1"/>
    </xf>
    <xf numFmtId="0" fontId="0" fillId="0" borderId="1" xfId="0" applyFont="1" applyBorder="1" applyAlignment="1">
      <alignment/>
    </xf>
    <xf numFmtId="0" fontId="13" fillId="13" borderId="1" xfId="0" applyFont="1" applyFill="1" applyBorder="1" applyAlignment="1">
      <alignment vertical="top" wrapText="1"/>
    </xf>
    <xf numFmtId="0" fontId="0" fillId="13" borderId="2" xfId="0" applyFont="1" applyFill="1" applyBorder="1" applyAlignment="1">
      <alignment vertical="center" wrapText="1"/>
    </xf>
    <xf numFmtId="0" fontId="0" fillId="13" borderId="1" xfId="0" applyFont="1" applyFill="1" applyBorder="1" applyAlignment="1">
      <alignment vertical="center" wrapText="1"/>
    </xf>
    <xf numFmtId="0" fontId="0" fillId="13" borderId="1" xfId="0" applyFont="1" applyFill="1" applyBorder="1" applyAlignment="1">
      <alignment horizontal="justify" vertical="center" wrapText="1"/>
    </xf>
    <xf numFmtId="0" fontId="0" fillId="13" borderId="1" xfId="0" applyFont="1" applyFill="1" applyBorder="1" applyAlignment="1">
      <alignment horizontal="center" vertical="center" wrapText="1"/>
    </xf>
    <xf numFmtId="0" fontId="0" fillId="12" borderId="1" xfId="0" applyFont="1" applyFill="1" applyBorder="1" applyAlignment="1">
      <alignment/>
    </xf>
    <xf numFmtId="0" fontId="13" fillId="12" borderId="1" xfId="0" applyFont="1" applyFill="1" applyBorder="1" applyAlignment="1">
      <alignment vertical="top" wrapText="1"/>
    </xf>
    <xf numFmtId="0" fontId="0" fillId="12" borderId="2" xfId="0" applyFont="1" applyFill="1" applyBorder="1" applyAlignment="1">
      <alignment vertical="center" wrapText="1"/>
    </xf>
    <xf numFmtId="43" fontId="2" fillId="12" borderId="1" xfId="0" applyNumberFormat="1" applyFont="1" applyFill="1" applyBorder="1" applyAlignment="1">
      <alignment horizontal="center" vertical="center" wrapText="1"/>
    </xf>
    <xf numFmtId="9" fontId="0" fillId="0" borderId="1" xfId="0" applyNumberFormat="1" applyFont="1" applyFill="1" applyBorder="1" applyAlignment="1">
      <alignment horizontal="justify" vertical="center" wrapText="1"/>
    </xf>
    <xf numFmtId="0" fontId="0" fillId="0" borderId="5" xfId="0" applyFont="1" applyFill="1" applyBorder="1" applyAlignment="1">
      <alignment vertical="center" wrapText="1"/>
    </xf>
    <xf numFmtId="0" fontId="0" fillId="0" borderId="1" xfId="0" applyFont="1" applyBorder="1" applyAlignment="1">
      <alignment horizontal="justify"/>
    </xf>
    <xf numFmtId="0" fontId="0" fillId="0" borderId="1" xfId="0" applyFont="1" applyFill="1" applyBorder="1" applyAlignment="1">
      <alignment vertical="justify" wrapText="1"/>
    </xf>
    <xf numFmtId="0" fontId="2" fillId="0" borderId="5" xfId="0" applyFont="1" applyBorder="1" applyAlignment="1">
      <alignment vertical="center" wrapText="1"/>
    </xf>
    <xf numFmtId="0" fontId="0" fillId="0" borderId="1" xfId="0" applyFont="1" applyBorder="1" applyAlignment="1">
      <alignment horizontal="left" wrapText="1"/>
    </xf>
    <xf numFmtId="0" fontId="0" fillId="0" borderId="1" xfId="0" applyFont="1" applyBorder="1" applyAlignment="1">
      <alignment wrapText="1"/>
    </xf>
    <xf numFmtId="0" fontId="15" fillId="0" borderId="1" xfId="0" applyFont="1" applyFill="1" applyBorder="1" applyAlignment="1">
      <alignment horizontal="justify" vertical="center" wrapText="1"/>
    </xf>
    <xf numFmtId="0" fontId="2" fillId="0" borderId="1" xfId="0" applyFont="1" applyBorder="1" applyAlignment="1">
      <alignment vertical="center" wrapText="1"/>
    </xf>
    <xf numFmtId="4" fontId="0" fillId="0" borderId="1" xfId="0" applyNumberFormat="1" applyFont="1" applyFill="1" applyBorder="1" applyAlignment="1">
      <alignment horizontal="justify" vertical="center" wrapText="1"/>
    </xf>
    <xf numFmtId="0" fontId="0" fillId="0" borderId="1" xfId="0" applyFont="1" applyFill="1" applyBorder="1" applyAlignment="1">
      <alignment horizontal="justify"/>
    </xf>
    <xf numFmtId="0" fontId="0" fillId="0" borderId="0" xfId="0" applyFont="1" applyFill="1" applyAlignment="1">
      <alignment horizontal="justify"/>
    </xf>
    <xf numFmtId="0" fontId="0" fillId="0" borderId="0" xfId="0" applyFont="1" applyFill="1" applyAlignment="1">
      <alignment vertical="center" wrapText="1"/>
    </xf>
    <xf numFmtId="0" fontId="13" fillId="0" borderId="4" xfId="0" applyFont="1" applyFill="1" applyBorder="1" applyAlignment="1">
      <alignment horizontal="justify"/>
    </xf>
    <xf numFmtId="0" fontId="0" fillId="0" borderId="3" xfId="0" applyFont="1" applyFill="1" applyBorder="1" applyAlignment="1">
      <alignment horizontal="justify" vertical="center"/>
    </xf>
    <xf numFmtId="0" fontId="0" fillId="0" borderId="1" xfId="0" applyFont="1" applyFill="1" applyBorder="1" applyAlignment="1">
      <alignment wrapText="1"/>
    </xf>
    <xf numFmtId="0" fontId="0" fillId="0" borderId="4" xfId="0" applyFont="1" applyFill="1" applyBorder="1" applyAlignment="1">
      <alignment horizontal="center" wrapText="1"/>
    </xf>
    <xf numFmtId="0" fontId="0" fillId="13" borderId="1" xfId="0" applyFont="1" applyFill="1" applyBorder="1" applyAlignment="1">
      <alignment/>
    </xf>
    <xf numFmtId="0" fontId="13" fillId="0" borderId="3" xfId="0" applyFont="1" applyFill="1" applyBorder="1" applyAlignment="1">
      <alignment horizontal="justify"/>
    </xf>
    <xf numFmtId="0" fontId="0" fillId="13" borderId="1" xfId="0" applyFont="1" applyFill="1" applyBorder="1" applyAlignment="1">
      <alignment wrapText="1"/>
    </xf>
    <xf numFmtId="0" fontId="13" fillId="0" borderId="1" xfId="0" applyFont="1" applyFill="1" applyBorder="1" applyAlignment="1">
      <alignment horizontal="justify"/>
    </xf>
    <xf numFmtId="0" fontId="2" fillId="0" borderId="1" xfId="0" applyFont="1" applyFill="1" applyBorder="1" applyAlignment="1">
      <alignment horizontal="center"/>
    </xf>
    <xf numFmtId="0" fontId="2" fillId="0" borderId="1" xfId="0" applyFont="1" applyFill="1" applyBorder="1" applyAlignment="1">
      <alignment horizontal="center" wrapText="1"/>
    </xf>
    <xf numFmtId="0" fontId="2" fillId="0" borderId="1" xfId="0" applyFont="1" applyFill="1" applyBorder="1" applyAlignment="1">
      <alignment horizontal="justify"/>
    </xf>
    <xf numFmtId="0" fontId="13" fillId="0" borderId="0" xfId="0" applyFont="1" applyFill="1" applyBorder="1" applyAlignment="1">
      <alignment horizontal="justify"/>
    </xf>
    <xf numFmtId="0" fontId="0" fillId="0" borderId="1" xfId="0" applyFont="1" applyFill="1" applyBorder="1" applyAlignment="1">
      <alignment/>
    </xf>
    <xf numFmtId="0" fontId="0" fillId="14" borderId="1" xfId="0" applyFont="1" applyFill="1" applyBorder="1" applyAlignment="1">
      <alignment/>
    </xf>
    <xf numFmtId="0" fontId="0" fillId="0" borderId="3" xfId="0" applyFont="1" applyFill="1" applyBorder="1" applyAlignment="1">
      <alignment horizontal="justify"/>
    </xf>
    <xf numFmtId="0" fontId="0" fillId="0" borderId="2" xfId="0" applyFont="1" applyFill="1" applyBorder="1" applyAlignment="1">
      <alignment horizontal="justify"/>
    </xf>
    <xf numFmtId="0" fontId="14" fillId="0" borderId="1" xfId="0" applyFont="1" applyFill="1" applyBorder="1" applyAlignment="1">
      <alignment horizontal="justify"/>
    </xf>
    <xf numFmtId="0" fontId="0" fillId="14" borderId="1" xfId="0" applyFont="1" applyFill="1" applyBorder="1" applyAlignment="1">
      <alignment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3" xfId="0" applyFont="1" applyFill="1" applyBorder="1" applyAlignment="1">
      <alignment wrapText="1"/>
    </xf>
    <xf numFmtId="0" fontId="0" fillId="0" borderId="4" xfId="0" applyFont="1" applyFill="1" applyBorder="1" applyAlignment="1">
      <alignment wrapText="1"/>
    </xf>
    <xf numFmtId="0" fontId="0" fillId="0" borderId="4" xfId="0" applyFont="1" applyFill="1" applyBorder="1" applyAlignment="1">
      <alignment horizontal="justify" wrapText="1"/>
    </xf>
    <xf numFmtId="0" fontId="2" fillId="0" borderId="1" xfId="0" applyFont="1" applyFill="1" applyBorder="1" applyAlignment="1">
      <alignment wrapText="1"/>
    </xf>
    <xf numFmtId="0" fontId="2" fillId="0" borderId="1" xfId="0" applyFont="1" applyFill="1" applyBorder="1" applyAlignment="1">
      <alignment horizontal="justify" wrapText="1"/>
    </xf>
    <xf numFmtId="0" fontId="14" fillId="0" borderId="1" xfId="0" applyFont="1" applyFill="1" applyBorder="1" applyAlignment="1">
      <alignment/>
    </xf>
    <xf numFmtId="0" fontId="2" fillId="6" borderId="1" xfId="0" applyFont="1" applyFill="1" applyBorder="1" applyAlignment="1">
      <alignment horizontal="justify" textRotation="90"/>
    </xf>
    <xf numFmtId="0" fontId="17" fillId="6" borderId="1" xfId="0" applyFont="1" applyFill="1" applyBorder="1" applyAlignment="1">
      <alignment horizontal="justify" textRotation="90" wrapText="1"/>
    </xf>
    <xf numFmtId="0" fontId="13" fillId="0" borderId="1" xfId="0" applyFont="1" applyFill="1" applyBorder="1" applyAlignment="1">
      <alignment horizontal="justify" vertical="top" wrapText="1"/>
    </xf>
    <xf numFmtId="0" fontId="13" fillId="0" borderId="1" xfId="0" applyFont="1" applyFill="1" applyBorder="1" applyAlignment="1">
      <alignment horizontal="left" vertical="top" wrapText="1"/>
    </xf>
    <xf numFmtId="0" fontId="13" fillId="0" borderId="3" xfId="0" applyFont="1" applyFill="1" applyBorder="1" applyAlignment="1">
      <alignment horizontal="justify" vertical="top" wrapText="1"/>
    </xf>
    <xf numFmtId="0" fontId="13" fillId="13" borderId="1" xfId="0" applyFont="1" applyFill="1" applyBorder="1" applyAlignment="1">
      <alignment horizontal="justify" vertical="top" wrapText="1"/>
    </xf>
    <xf numFmtId="0" fontId="0" fillId="13" borderId="3" xfId="0" applyFont="1" applyFill="1" applyBorder="1" applyAlignment="1">
      <alignment/>
    </xf>
    <xf numFmtId="0" fontId="0" fillId="13" borderId="3" xfId="0" applyFont="1" applyFill="1" applyBorder="1" applyAlignment="1">
      <alignment wrapText="1"/>
    </xf>
    <xf numFmtId="0" fontId="13" fillId="13" borderId="1" xfId="0" applyFont="1" applyFill="1" applyBorder="1" applyAlignment="1">
      <alignment horizontal="justify"/>
    </xf>
    <xf numFmtId="0" fontId="2" fillId="11" borderId="1" xfId="0" applyFont="1" applyFill="1" applyBorder="1" applyAlignment="1">
      <alignment horizontal="justify" textRotation="90"/>
    </xf>
    <xf numFmtId="0" fontId="13" fillId="0" borderId="0" xfId="0" applyFont="1" applyFill="1" applyAlignment="1">
      <alignment horizontal="justify"/>
    </xf>
    <xf numFmtId="0" fontId="13" fillId="0" borderId="5"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2" fillId="14" borderId="1" xfId="0" applyFont="1" applyFill="1" applyBorder="1" applyAlignment="1">
      <alignment vertical="center" wrapText="1"/>
    </xf>
    <xf numFmtId="0" fontId="0" fillId="14" borderId="1" xfId="0" applyFont="1" applyFill="1" applyBorder="1" applyAlignment="1">
      <alignment vertical="center" wrapText="1"/>
    </xf>
    <xf numFmtId="0" fontId="0" fillId="14" borderId="1" xfId="0" applyFont="1" applyFill="1" applyBorder="1" applyAlignment="1">
      <alignment horizontal="justify" vertical="center" wrapText="1"/>
    </xf>
    <xf numFmtId="0" fontId="23" fillId="0" borderId="1" xfId="0" applyFont="1" applyFill="1" applyBorder="1" applyAlignment="1">
      <alignment vertical="center" wrapText="1"/>
    </xf>
    <xf numFmtId="0" fontId="0" fillId="14" borderId="1" xfId="0" applyFont="1" applyFill="1" applyBorder="1" applyAlignment="1">
      <alignment horizontal="center" vertical="center" wrapText="1"/>
    </xf>
    <xf numFmtId="0" fontId="2" fillId="14" borderId="5" xfId="0" applyFont="1" applyFill="1" applyBorder="1" applyAlignment="1">
      <alignment vertical="center" wrapText="1"/>
    </xf>
    <xf numFmtId="0" fontId="13" fillId="0" borderId="1" xfId="0" applyFont="1" applyFill="1" applyBorder="1" applyAlignment="1">
      <alignment vertical="center" wrapText="1"/>
    </xf>
    <xf numFmtId="0" fontId="13" fillId="6" borderId="1" xfId="0" applyFont="1" applyFill="1" applyBorder="1" applyAlignment="1">
      <alignment vertical="center" wrapText="1"/>
    </xf>
    <xf numFmtId="0" fontId="2" fillId="6" borderId="1" xfId="0" applyFont="1" applyFill="1" applyBorder="1" applyAlignment="1">
      <alignment vertical="center" wrapText="1"/>
    </xf>
    <xf numFmtId="0" fontId="13" fillId="6" borderId="1" xfId="0" applyFont="1" applyFill="1" applyBorder="1" applyAlignment="1">
      <alignment horizontal="justify" vertical="center" wrapText="1"/>
    </xf>
    <xf numFmtId="0" fontId="0" fillId="6" borderId="1" xfId="0" applyFont="1" applyFill="1" applyBorder="1" applyAlignment="1">
      <alignment/>
    </xf>
    <xf numFmtId="0" fontId="3" fillId="4" borderId="4" xfId="0" applyFont="1" applyFill="1" applyBorder="1" applyAlignment="1">
      <alignment wrapText="1"/>
    </xf>
    <xf numFmtId="9" fontId="0" fillId="14" borderId="1" xfId="0" applyNumberFormat="1" applyFont="1" applyFill="1" applyBorder="1" applyAlignment="1">
      <alignment horizontal="center" vertical="center" wrapText="1"/>
    </xf>
    <xf numFmtId="0" fontId="0" fillId="6" borderId="3" xfId="0" applyFont="1" applyFill="1" applyBorder="1" applyAlignment="1">
      <alignment textRotation="90" wrapText="1"/>
    </xf>
    <xf numFmtId="0" fontId="0" fillId="6" borderId="1" xfId="0" applyFont="1" applyFill="1" applyBorder="1" applyAlignment="1">
      <alignment textRotation="90" wrapText="1"/>
    </xf>
    <xf numFmtId="0" fontId="18" fillId="0" borderId="1" xfId="0" applyFont="1" applyFill="1" applyBorder="1" applyAlignment="1">
      <alignment horizontal="justify" vertical="center" wrapText="1"/>
    </xf>
    <xf numFmtId="1" fontId="0" fillId="0" borderId="1" xfId="0" applyNumberFormat="1" applyFont="1" applyFill="1" applyBorder="1" applyAlignment="1">
      <alignment horizontal="center" vertical="center" wrapText="1"/>
    </xf>
    <xf numFmtId="0" fontId="18" fillId="0" borderId="3" xfId="0" applyFont="1" applyFill="1" applyBorder="1" applyAlignment="1">
      <alignment horizontal="justify" vertical="center" wrapText="1"/>
    </xf>
    <xf numFmtId="0" fontId="18" fillId="6" borderId="1"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13" fillId="9" borderId="1" xfId="0" applyFont="1" applyFill="1" applyBorder="1" applyAlignment="1">
      <alignment horizontal="justify" vertical="center" wrapText="1"/>
    </xf>
    <xf numFmtId="0" fontId="2" fillId="9" borderId="5" xfId="0" applyFont="1" applyFill="1" applyBorder="1" applyAlignment="1">
      <alignment vertical="center" wrapText="1"/>
    </xf>
    <xf numFmtId="0" fontId="0" fillId="9" borderId="0" xfId="0" applyFont="1" applyFill="1" applyAlignment="1">
      <alignment/>
    </xf>
    <xf numFmtId="0" fontId="13" fillId="0" borderId="3" xfId="0" applyFont="1" applyFill="1" applyBorder="1" applyAlignment="1">
      <alignment horizontal="justify" vertical="center" wrapText="1"/>
    </xf>
    <xf numFmtId="0" fontId="13" fillId="6" borderId="3" xfId="0" applyFont="1" applyFill="1" applyBorder="1" applyAlignment="1">
      <alignment horizontal="justify" vertical="center" wrapText="1"/>
    </xf>
    <xf numFmtId="4" fontId="0" fillId="5" borderId="1" xfId="0" applyNumberFormat="1" applyFont="1" applyFill="1" applyBorder="1" applyAlignment="1">
      <alignment horizontal="justify" vertical="center" wrapText="1"/>
    </xf>
    <xf numFmtId="4" fontId="0" fillId="0" borderId="1" xfId="0" applyNumberFormat="1" applyFont="1" applyFill="1" applyBorder="1" applyAlignment="1">
      <alignment vertical="center" wrapText="1"/>
    </xf>
    <xf numFmtId="4" fontId="0" fillId="14" borderId="1" xfId="0" applyNumberFormat="1" applyFont="1" applyFill="1" applyBorder="1" applyAlignment="1">
      <alignment vertical="center" wrapText="1"/>
    </xf>
    <xf numFmtId="4" fontId="0" fillId="14" borderId="1" xfId="0" applyNumberFormat="1" applyFont="1" applyFill="1" applyBorder="1" applyAlignment="1">
      <alignment horizontal="justify" vertical="center" wrapText="1"/>
    </xf>
    <xf numFmtId="0" fontId="0" fillId="0" borderId="1" xfId="0" applyFont="1" applyBorder="1" applyAlignment="1">
      <alignment horizontal="justify" vertical="center" wrapText="1"/>
    </xf>
    <xf numFmtId="0" fontId="13" fillId="0" borderId="0" xfId="0" applyFont="1" applyAlignment="1">
      <alignment horizontal="justify"/>
    </xf>
    <xf numFmtId="0" fontId="2" fillId="3" borderId="1" xfId="0" applyFont="1" applyFill="1" applyBorder="1" applyAlignment="1">
      <alignment horizontal="justify" wrapText="1"/>
    </xf>
    <xf numFmtId="0" fontId="13" fillId="6" borderId="0" xfId="0" applyFont="1" applyFill="1" applyAlignment="1">
      <alignment/>
    </xf>
    <xf numFmtId="0" fontId="13" fillId="9" borderId="0" xfId="0" applyFont="1" applyFill="1" applyAlignment="1">
      <alignment/>
    </xf>
    <xf numFmtId="0" fontId="2" fillId="9" borderId="1" xfId="0" applyFont="1" applyFill="1" applyBorder="1" applyAlignment="1">
      <alignment horizontal="center" vertical="center" wrapText="1"/>
    </xf>
    <xf numFmtId="167" fontId="0" fillId="0" borderId="1" xfId="0" applyNumberFormat="1" applyFont="1" applyFill="1" applyBorder="1" applyAlignment="1">
      <alignment vertical="center" wrapText="1"/>
    </xf>
    <xf numFmtId="0" fontId="2" fillId="15" borderId="3" xfId="0" applyFont="1" applyFill="1" applyBorder="1" applyAlignment="1">
      <alignment horizontal="center" vertical="center" wrapText="1"/>
    </xf>
    <xf numFmtId="0" fontId="0" fillId="16" borderId="1" xfId="0" applyFont="1" applyFill="1" applyBorder="1" applyAlignment="1">
      <alignment vertical="center" wrapText="1"/>
    </xf>
    <xf numFmtId="0" fontId="2" fillId="9" borderId="0" xfId="0" applyFont="1" applyFill="1" applyBorder="1" applyAlignment="1">
      <alignment horizontal="center" textRotation="90" wrapText="1"/>
    </xf>
    <xf numFmtId="0" fontId="13" fillId="9" borderId="0"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0" xfId="0" applyFont="1" applyFill="1" applyBorder="1" applyAlignment="1">
      <alignment vertical="center" wrapText="1"/>
    </xf>
    <xf numFmtId="0" fontId="0" fillId="9" borderId="0" xfId="0" applyFont="1" applyFill="1" applyBorder="1" applyAlignment="1">
      <alignment horizontal="justify" vertical="center" wrapText="1"/>
    </xf>
    <xf numFmtId="0" fontId="2" fillId="9" borderId="0" xfId="0" applyFont="1" applyFill="1" applyBorder="1" applyAlignment="1">
      <alignment horizontal="center" vertical="center" wrapText="1"/>
    </xf>
    <xf numFmtId="0" fontId="13" fillId="6" borderId="1" xfId="0" applyFont="1" applyFill="1" applyBorder="1" applyAlignment="1">
      <alignment horizontal="justify"/>
    </xf>
    <xf numFmtId="0" fontId="0" fillId="6" borderId="1" xfId="0" applyFont="1" applyFill="1" applyBorder="1" applyAlignment="1">
      <alignment wrapText="1"/>
    </xf>
    <xf numFmtId="0" fontId="0" fillId="9" borderId="1" xfId="0" applyFont="1" applyFill="1" applyBorder="1" applyAlignment="1">
      <alignment/>
    </xf>
    <xf numFmtId="0" fontId="13" fillId="9" borderId="1" xfId="0" applyFont="1" applyFill="1" applyBorder="1" applyAlignment="1">
      <alignment horizontal="justify"/>
    </xf>
    <xf numFmtId="0" fontId="0" fillId="9" borderId="1" xfId="0" applyFont="1" applyFill="1" applyBorder="1" applyAlignment="1">
      <alignment wrapText="1"/>
    </xf>
    <xf numFmtId="0" fontId="13" fillId="0" borderId="5" xfId="0" applyFont="1" applyFill="1" applyBorder="1" applyAlignment="1">
      <alignment horizontal="justify"/>
    </xf>
    <xf numFmtId="0" fontId="0" fillId="0" borderId="1" xfId="0" applyFont="1" applyFill="1" applyBorder="1" applyAlignment="1">
      <alignment horizontal="center" wrapText="1"/>
    </xf>
    <xf numFmtId="0" fontId="0" fillId="0" borderId="1" xfId="0" applyFont="1" applyFill="1" applyBorder="1" applyAlignment="1">
      <alignment horizontal="justify" vertical="center"/>
    </xf>
    <xf numFmtId="0" fontId="26" fillId="0" borderId="0" xfId="0" applyFont="1" applyAlignment="1">
      <alignment horizontal="justify"/>
    </xf>
    <xf numFmtId="0" fontId="13" fillId="0" borderId="3" xfId="0" applyFont="1" applyFill="1" applyBorder="1" applyAlignment="1">
      <alignment vertical="center" wrapText="1"/>
    </xf>
    <xf numFmtId="0" fontId="0" fillId="6" borderId="6" xfId="0" applyFont="1" applyFill="1" applyBorder="1" applyAlignment="1">
      <alignment horizontal="center"/>
    </xf>
    <xf numFmtId="0" fontId="0" fillId="6" borderId="7" xfId="0" applyFont="1" applyFill="1" applyBorder="1" applyAlignment="1">
      <alignment horizontal="center"/>
    </xf>
    <xf numFmtId="0" fontId="0" fillId="6" borderId="2" xfId="0" applyFont="1" applyFill="1" applyBorder="1" applyAlignment="1">
      <alignment horizontal="center"/>
    </xf>
    <xf numFmtId="0" fontId="0" fillId="9" borderId="6" xfId="0" applyFont="1" applyFill="1" applyBorder="1" applyAlignment="1">
      <alignment/>
    </xf>
    <xf numFmtId="0" fontId="0" fillId="9" borderId="7" xfId="0" applyFont="1" applyFill="1" applyBorder="1" applyAlignment="1">
      <alignment/>
    </xf>
    <xf numFmtId="0" fontId="0" fillId="9" borderId="2" xfId="0" applyFont="1" applyFill="1" applyBorder="1" applyAlignment="1">
      <alignment wrapText="1"/>
    </xf>
    <xf numFmtId="0" fontId="0" fillId="6" borderId="1" xfId="0" applyFont="1" applyFill="1" applyBorder="1" applyAlignment="1">
      <alignment horizontal="justify"/>
    </xf>
    <xf numFmtId="43" fontId="0" fillId="6" borderId="1" xfId="15" applyFont="1" applyFill="1" applyBorder="1" applyAlignment="1">
      <alignment vertical="center" wrapText="1"/>
    </xf>
    <xf numFmtId="0" fontId="0" fillId="6" borderId="3" xfId="0" applyFont="1" applyFill="1" applyBorder="1" applyAlignment="1">
      <alignment wrapText="1"/>
    </xf>
    <xf numFmtId="0" fontId="0" fillId="12" borderId="0" xfId="0" applyFont="1" applyFill="1" applyAlignment="1">
      <alignment/>
    </xf>
    <xf numFmtId="0" fontId="13" fillId="12" borderId="1" xfId="0" applyFont="1" applyFill="1" applyBorder="1" applyAlignment="1">
      <alignment horizontal="justify"/>
    </xf>
    <xf numFmtId="0" fontId="0" fillId="12" borderId="1" xfId="0" applyFont="1" applyFill="1" applyBorder="1" applyAlignment="1">
      <alignment wrapText="1"/>
    </xf>
    <xf numFmtId="168" fontId="0" fillId="12" borderId="1" xfId="15" applyNumberFormat="1" applyFont="1" applyFill="1" applyBorder="1" applyAlignment="1">
      <alignment horizontal="center" vertical="center" wrapText="1"/>
    </xf>
    <xf numFmtId="14" fontId="0" fillId="0" borderId="1" xfId="0" applyNumberFormat="1" applyFont="1" applyBorder="1" applyAlignment="1">
      <alignment vertical="center" wrapText="1"/>
    </xf>
    <xf numFmtId="0" fontId="14" fillId="6" borderId="1" xfId="0" applyFont="1" applyFill="1" applyBorder="1" applyAlignment="1">
      <alignment/>
    </xf>
    <xf numFmtId="0" fontId="14" fillId="6" borderId="1" xfId="0" applyFont="1" applyFill="1" applyBorder="1" applyAlignment="1">
      <alignment horizontal="justify"/>
    </xf>
    <xf numFmtId="9" fontId="0" fillId="0" borderId="1" xfId="0" applyNumberFormat="1" applyFont="1" applyBorder="1" applyAlignment="1">
      <alignment horizontal="center" vertical="center" wrapText="1"/>
    </xf>
    <xf numFmtId="0" fontId="0" fillId="6" borderId="1" xfId="0" applyFont="1" applyFill="1" applyBorder="1" applyAlignment="1">
      <alignment/>
    </xf>
    <xf numFmtId="0" fontId="2" fillId="12" borderId="3" xfId="0" applyFont="1" applyFill="1" applyBorder="1" applyAlignment="1">
      <alignment horizontal="justify" vertical="center" wrapText="1"/>
    </xf>
    <xf numFmtId="0" fontId="0" fillId="12" borderId="3" xfId="0" applyFont="1" applyFill="1" applyBorder="1" applyAlignment="1">
      <alignment/>
    </xf>
    <xf numFmtId="0" fontId="0" fillId="12" borderId="1" xfId="0" applyFont="1" applyFill="1" applyBorder="1" applyAlignment="1">
      <alignment/>
    </xf>
    <xf numFmtId="0" fontId="16" fillId="16" borderId="1" xfId="0" applyFont="1" applyFill="1" applyBorder="1" applyAlignment="1">
      <alignment horizontal="justify" vertical="center" wrapText="1"/>
    </xf>
    <xf numFmtId="0" fontId="13" fillId="12" borderId="1" xfId="0" applyFont="1" applyFill="1" applyBorder="1" applyAlignment="1">
      <alignment horizontal="justify" vertical="top" wrapText="1"/>
    </xf>
    <xf numFmtId="0" fontId="13" fillId="0" borderId="3" xfId="0" applyFont="1" applyFill="1" applyBorder="1" applyAlignment="1">
      <alignment horizontal="center" vertical="top" wrapText="1"/>
    </xf>
    <xf numFmtId="0" fontId="0" fillId="0" borderId="3" xfId="0" applyFont="1" applyBorder="1" applyAlignment="1">
      <alignment horizontal="center" vertical="center" wrapText="1"/>
    </xf>
    <xf numFmtId="0" fontId="2" fillId="11" borderId="3" xfId="0" applyFont="1" applyFill="1" applyBorder="1" applyAlignment="1">
      <alignment horizontal="center" textRotation="90" wrapText="1"/>
    </xf>
    <xf numFmtId="0" fontId="2" fillId="6" borderId="5" xfId="0" applyFont="1" applyFill="1" applyBorder="1" applyAlignment="1">
      <alignment horizontal="center" textRotation="90" wrapText="1"/>
    </xf>
    <xf numFmtId="0" fontId="27" fillId="0" borderId="1" xfId="0" applyFont="1" applyBorder="1" applyAlignment="1">
      <alignment horizontal="justify"/>
    </xf>
    <xf numFmtId="0" fontId="16" fillId="13" borderId="1" xfId="0" applyFont="1" applyFill="1" applyBorder="1" applyAlignment="1">
      <alignment horizontal="center" wrapText="1"/>
    </xf>
    <xf numFmtId="0" fontId="13" fillId="0" borderId="1" xfId="0" applyFont="1" applyFill="1" applyBorder="1" applyAlignment="1">
      <alignment horizontal="justify" vertical="center"/>
    </xf>
    <xf numFmtId="0" fontId="0" fillId="0" borderId="0" xfId="0" applyFont="1" applyAlignment="1">
      <alignment horizontal="justify"/>
    </xf>
    <xf numFmtId="0" fontId="18" fillId="6" borderId="1" xfId="0" applyFont="1" applyFill="1" applyBorder="1" applyAlignment="1">
      <alignment horizontal="justify"/>
    </xf>
    <xf numFmtId="0" fontId="0" fillId="0" borderId="1" xfId="0" applyFont="1" applyFill="1" applyBorder="1" applyAlignment="1">
      <alignment horizontal="left" wrapText="1"/>
    </xf>
    <xf numFmtId="0" fontId="13" fillId="6" borderId="0" xfId="0" applyFont="1" applyFill="1" applyBorder="1" applyAlignment="1">
      <alignment horizontal="justify"/>
    </xf>
    <xf numFmtId="0" fontId="0" fillId="6" borderId="4" xfId="0" applyFont="1" applyFill="1" applyBorder="1" applyAlignment="1">
      <alignment horizontal="center" wrapText="1"/>
    </xf>
    <xf numFmtId="0" fontId="2" fillId="16" borderId="4" xfId="0" applyFont="1" applyFill="1" applyBorder="1" applyAlignment="1">
      <alignment horizontal="center" textRotation="90" wrapText="1"/>
    </xf>
    <xf numFmtId="0" fontId="9" fillId="17" borderId="8" xfId="0" applyFont="1" applyFill="1" applyBorder="1" applyAlignment="1">
      <alignment horizontal="center" vertical="center" textRotation="255" wrapText="1"/>
    </xf>
    <xf numFmtId="0" fontId="9" fillId="17" borderId="9" xfId="0" applyFont="1" applyFill="1" applyBorder="1" applyAlignment="1">
      <alignment horizontal="center" vertical="center" textRotation="255" wrapText="1"/>
    </xf>
    <xf numFmtId="0" fontId="2" fillId="15" borderId="3" xfId="0" applyFont="1" applyFill="1" applyBorder="1" applyAlignment="1">
      <alignment horizontal="center" vertical="center" textRotation="90" wrapText="1"/>
    </xf>
    <xf numFmtId="0" fontId="2" fillId="15" borderId="5" xfId="0" applyFont="1" applyFill="1" applyBorder="1" applyAlignment="1">
      <alignment horizontal="center" vertical="center" textRotation="90" wrapText="1"/>
    </xf>
    <xf numFmtId="0" fontId="0" fillId="6" borderId="5" xfId="0" applyFill="1" applyBorder="1" applyAlignment="1">
      <alignment/>
    </xf>
    <xf numFmtId="0" fontId="0" fillId="6" borderId="4" xfId="0" applyFont="1" applyFill="1" applyBorder="1" applyAlignment="1">
      <alignment horizontal="justify" vertical="center"/>
    </xf>
    <xf numFmtId="0" fontId="0" fillId="6" borderId="1" xfId="0" applyFont="1" applyFill="1" applyBorder="1" applyAlignment="1">
      <alignment horizontal="center" wrapText="1"/>
    </xf>
    <xf numFmtId="0" fontId="10" fillId="14" borderId="1" xfId="0" applyFont="1" applyFill="1" applyBorder="1" applyAlignment="1">
      <alignment/>
    </xf>
    <xf numFmtId="0" fontId="16" fillId="12" borderId="1" xfId="0" applyFont="1" applyFill="1" applyBorder="1" applyAlignment="1">
      <alignment horizontal="center" vertical="center" wrapText="1"/>
    </xf>
    <xf numFmtId="0" fontId="0" fillId="0" borderId="1" xfId="0" applyFont="1" applyFill="1" applyBorder="1" applyAlignment="1">
      <alignment horizontal="center"/>
    </xf>
    <xf numFmtId="0" fontId="13" fillId="12" borderId="0" xfId="0" applyFont="1" applyFill="1" applyAlignment="1">
      <alignment/>
    </xf>
    <xf numFmtId="0" fontId="13" fillId="12" borderId="3" xfId="0" applyFont="1" applyFill="1" applyBorder="1" applyAlignment="1">
      <alignment horizontal="justify"/>
    </xf>
    <xf numFmtId="0" fontId="0" fillId="12" borderId="1" xfId="0" applyFont="1" applyFill="1" applyBorder="1" applyAlignment="1">
      <alignment horizontal="justify"/>
    </xf>
    <xf numFmtId="0" fontId="0" fillId="0" borderId="1" xfId="0" applyNumberFormat="1" applyFont="1" applyFill="1" applyBorder="1" applyAlignment="1">
      <alignment horizontal="justify"/>
    </xf>
    <xf numFmtId="0" fontId="0" fillId="16" borderId="1" xfId="0" applyFont="1" applyFill="1" applyBorder="1" applyAlignment="1">
      <alignment horizontal="center" vertical="center" wrapText="1"/>
    </xf>
    <xf numFmtId="0" fontId="13" fillId="6" borderId="1" xfId="0" applyFont="1" applyFill="1" applyBorder="1" applyAlignment="1">
      <alignment horizontal="justify" vertical="top" wrapText="1"/>
    </xf>
    <xf numFmtId="0" fontId="2" fillId="12" borderId="5" xfId="0" applyFont="1" applyFill="1" applyBorder="1" applyAlignment="1">
      <alignment horizontal="center" textRotation="90" wrapText="1"/>
    </xf>
    <xf numFmtId="0" fontId="0" fillId="12" borderId="3" xfId="0" applyFont="1" applyFill="1" applyBorder="1" applyAlignment="1">
      <alignment vertical="center" wrapText="1"/>
    </xf>
    <xf numFmtId="0" fontId="2" fillId="16" borderId="3" xfId="0" applyFont="1" applyFill="1" applyBorder="1" applyAlignment="1">
      <alignment horizontal="center" textRotation="90" wrapText="1"/>
    </xf>
    <xf numFmtId="0" fontId="2" fillId="16" borderId="5" xfId="0" applyFont="1" applyFill="1" applyBorder="1" applyAlignment="1">
      <alignment horizontal="center" textRotation="90" wrapText="1"/>
    </xf>
    <xf numFmtId="0" fontId="2" fillId="13" borderId="3" xfId="0" applyFont="1" applyFill="1" applyBorder="1" applyAlignment="1">
      <alignment horizontal="center" vertical="center" textRotation="90" wrapText="1"/>
    </xf>
    <xf numFmtId="0" fontId="2" fillId="13" borderId="5" xfId="0" applyFont="1" applyFill="1" applyBorder="1" applyAlignment="1">
      <alignment horizontal="center" vertical="center" textRotation="90" wrapText="1"/>
    </xf>
    <xf numFmtId="0" fontId="2" fillId="13" borderId="4" xfId="0" applyFont="1" applyFill="1" applyBorder="1" applyAlignment="1">
      <alignment horizontal="center" vertical="center" textRotation="90"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5" xfId="0" applyFont="1" applyFill="1" applyBorder="1" applyAlignment="1">
      <alignment horizontal="justify" vertical="center"/>
    </xf>
    <xf numFmtId="0" fontId="0" fillId="0" borderId="4" xfId="0" applyFont="1" applyFill="1" applyBorder="1" applyAlignment="1">
      <alignment horizontal="justify" vertical="center"/>
    </xf>
    <xf numFmtId="0" fontId="2" fillId="6" borderId="3" xfId="0" applyFont="1" applyFill="1" applyBorder="1" applyAlignment="1">
      <alignment horizontal="center" textRotation="90" wrapText="1"/>
    </xf>
    <xf numFmtId="0" fontId="2" fillId="6" borderId="5" xfId="0" applyFont="1" applyFill="1" applyBorder="1" applyAlignment="1">
      <alignment horizontal="center" textRotation="90" wrapText="1"/>
    </xf>
    <xf numFmtId="0" fontId="2" fillId="6" borderId="4" xfId="0" applyFont="1" applyFill="1" applyBorder="1" applyAlignment="1">
      <alignment horizontal="center" textRotation="90" wrapText="1"/>
    </xf>
    <xf numFmtId="0" fontId="13" fillId="0" borderId="3" xfId="0" applyFont="1" applyFill="1" applyBorder="1" applyAlignment="1">
      <alignment horizontal="justify"/>
    </xf>
    <xf numFmtId="0" fontId="13" fillId="0" borderId="4" xfId="0" applyFont="1" applyFill="1" applyBorder="1" applyAlignment="1">
      <alignment horizontal="justify"/>
    </xf>
    <xf numFmtId="0" fontId="0" fillId="0" borderId="3" xfId="0" applyFont="1" applyFill="1" applyBorder="1" applyAlignment="1">
      <alignment horizontal="justify" vertical="center"/>
    </xf>
    <xf numFmtId="0" fontId="9" fillId="16" borderId="9" xfId="0" applyFont="1" applyFill="1" applyBorder="1" applyAlignment="1">
      <alignment horizontal="center" vertical="center" wrapText="1"/>
    </xf>
    <xf numFmtId="0" fontId="2" fillId="11" borderId="4" xfId="0" applyFont="1" applyFill="1" applyBorder="1" applyAlignment="1">
      <alignment horizontal="center" textRotation="90" wrapText="1"/>
    </xf>
    <xf numFmtId="0" fontId="9" fillId="16" borderId="8"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Fill="1" applyBorder="1" applyAlignment="1">
      <alignment horizontal="justify"/>
    </xf>
    <xf numFmtId="0" fontId="0" fillId="0" borderId="4" xfId="0" applyFont="1" applyFill="1" applyBorder="1" applyAlignment="1">
      <alignment horizontal="justify"/>
    </xf>
    <xf numFmtId="0" fontId="0" fillId="0" borderId="4" xfId="0" applyFont="1" applyBorder="1" applyAlignment="1">
      <alignment horizontal="center" vertical="center" wrapText="1"/>
    </xf>
    <xf numFmtId="0" fontId="2" fillId="11" borderId="3" xfId="0" applyFont="1" applyFill="1" applyBorder="1" applyAlignment="1">
      <alignment horizontal="center" textRotation="90" wrapText="1"/>
    </xf>
    <xf numFmtId="0" fontId="2" fillId="11" borderId="5" xfId="0" applyFont="1" applyFill="1" applyBorder="1" applyAlignment="1">
      <alignment horizontal="center" textRotation="90" wrapText="1"/>
    </xf>
    <xf numFmtId="0" fontId="13" fillId="0" borderId="3" xfId="0" applyFont="1" applyFill="1" applyBorder="1" applyAlignment="1">
      <alignment horizontal="center" vertical="top" wrapText="1"/>
    </xf>
    <xf numFmtId="0" fontId="13" fillId="0" borderId="5" xfId="0" applyFont="1" applyFill="1" applyBorder="1" applyAlignment="1">
      <alignment horizontal="center" vertical="top" wrapText="1"/>
    </xf>
    <xf numFmtId="0" fontId="13" fillId="0" borderId="4" xfId="0" applyFont="1" applyFill="1" applyBorder="1" applyAlignment="1">
      <alignment horizontal="center" vertical="top" wrapText="1"/>
    </xf>
    <xf numFmtId="0" fontId="0" fillId="6" borderId="3" xfId="0" applyFont="1" applyFill="1" applyBorder="1" applyAlignment="1">
      <alignment/>
    </xf>
    <xf numFmtId="0" fontId="13" fillId="6" borderId="1" xfId="0" applyFont="1" applyFill="1" applyBorder="1" applyAlignment="1">
      <alignment horizontal="center" vertical="top" wrapText="1"/>
    </xf>
    <xf numFmtId="0" fontId="0" fillId="6" borderId="1" xfId="0" applyFont="1" applyFill="1" applyBorder="1" applyAlignment="1">
      <alignment horizontal="justify" vertical="center"/>
    </xf>
    <xf numFmtId="0" fontId="13" fillId="6" borderId="4" xfId="0" applyFont="1" applyFill="1" applyBorder="1" applyAlignment="1">
      <alignment horizontal="justify"/>
    </xf>
    <xf numFmtId="12" fontId="9" fillId="13" borderId="8" xfId="0" applyNumberFormat="1" applyFont="1" applyFill="1" applyBorder="1" applyAlignment="1">
      <alignment horizontal="center" vertical="center" wrapText="1"/>
    </xf>
    <xf numFmtId="12" fontId="9" fillId="13" borderId="9" xfId="0" applyNumberFormat="1" applyFont="1" applyFill="1" applyBorder="1" applyAlignment="1">
      <alignment horizontal="center" vertical="center" wrapText="1"/>
    </xf>
    <xf numFmtId="12" fontId="9" fillId="13" borderId="10" xfId="0" applyNumberFormat="1"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2" fillId="10" borderId="3" xfId="0" applyFont="1" applyFill="1" applyBorder="1" applyAlignment="1">
      <alignment horizontal="center" textRotation="90" wrapText="1"/>
    </xf>
    <xf numFmtId="0" fontId="2" fillId="10" borderId="4" xfId="0" applyFont="1" applyFill="1" applyBorder="1" applyAlignment="1">
      <alignment horizontal="center" textRotation="90" wrapText="1"/>
    </xf>
    <xf numFmtId="0" fontId="0" fillId="5" borderId="5" xfId="0" applyFont="1" applyFill="1" applyBorder="1" applyAlignment="1">
      <alignment horizontal="center" vertical="center" wrapText="1"/>
    </xf>
    <xf numFmtId="0" fontId="2" fillId="9" borderId="3" xfId="0" applyFont="1" applyFill="1" applyBorder="1" applyAlignment="1">
      <alignment horizontal="center" textRotation="90" wrapText="1"/>
    </xf>
    <xf numFmtId="0" fontId="2" fillId="9" borderId="5" xfId="0" applyFont="1" applyFill="1" applyBorder="1" applyAlignment="1">
      <alignment horizontal="center" textRotation="90" wrapText="1"/>
    </xf>
    <xf numFmtId="0" fontId="2" fillId="9" borderId="4" xfId="0" applyFont="1" applyFill="1" applyBorder="1" applyAlignment="1">
      <alignment horizontal="center" textRotation="90"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2" fillId="6" borderId="3" xfId="0" applyFont="1" applyFill="1" applyBorder="1" applyAlignment="1">
      <alignment horizontal="center" vertical="center" textRotation="90" wrapText="1"/>
    </xf>
    <xf numFmtId="0" fontId="2" fillId="6" borderId="5"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3" fillId="4" borderId="3"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4" xfId="0" applyFont="1" applyFill="1" applyBorder="1" applyAlignment="1">
      <alignment horizontal="center" vertical="center"/>
    </xf>
    <xf numFmtId="0" fontId="2" fillId="18" borderId="3" xfId="0" applyFont="1" applyFill="1" applyBorder="1" applyAlignment="1">
      <alignment horizontal="center" vertical="center" textRotation="90" wrapText="1"/>
    </xf>
    <xf numFmtId="0" fontId="2" fillId="18" borderId="5" xfId="0" applyFont="1" applyFill="1" applyBorder="1" applyAlignment="1">
      <alignment horizontal="center" vertical="center" textRotation="90" wrapText="1"/>
    </xf>
    <xf numFmtId="0" fontId="2" fillId="18" borderId="4" xfId="0" applyFont="1" applyFill="1" applyBorder="1" applyAlignment="1">
      <alignment horizontal="center" vertical="center" textRotation="90" wrapText="1"/>
    </xf>
    <xf numFmtId="0" fontId="0" fillId="0" borderId="5" xfId="0" applyFont="1" applyFill="1" applyBorder="1" applyAlignment="1">
      <alignment horizontal="center" vertical="center" wrapText="1"/>
    </xf>
    <xf numFmtId="0" fontId="0" fillId="0" borderId="3" xfId="0" applyFont="1" applyBorder="1" applyAlignment="1">
      <alignment horizontal="center" vertical="center" wrapText="1"/>
    </xf>
    <xf numFmtId="0" fontId="2" fillId="15" borderId="4" xfId="0" applyFont="1" applyFill="1" applyBorder="1" applyAlignment="1">
      <alignment horizontal="center" vertical="center" textRotation="90" wrapText="1"/>
    </xf>
    <xf numFmtId="0" fontId="0" fillId="0" borderId="6" xfId="0" applyFont="1" applyFill="1" applyBorder="1" applyAlignment="1">
      <alignment horizontal="center"/>
    </xf>
    <xf numFmtId="0" fontId="0" fillId="0" borderId="7"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9" fillId="16" borderId="3"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9" fillId="16" borderId="4" xfId="0" applyFont="1" applyFill="1" applyBorder="1" applyAlignment="1">
      <alignment horizontal="center" vertical="center" wrapText="1"/>
    </xf>
    <xf numFmtId="0" fontId="16" fillId="11" borderId="3" xfId="0" applyFont="1" applyFill="1" applyBorder="1" applyAlignment="1">
      <alignment horizontal="center" textRotation="90"/>
    </xf>
    <xf numFmtId="0" fontId="16" fillId="11" borderId="4" xfId="0" applyFont="1" applyFill="1" applyBorder="1" applyAlignment="1">
      <alignment horizontal="center" textRotation="90"/>
    </xf>
    <xf numFmtId="0" fontId="2" fillId="11" borderId="3" xfId="0" applyFont="1" applyFill="1" applyBorder="1" applyAlignment="1">
      <alignment horizontal="center" textRotation="90"/>
    </xf>
    <xf numFmtId="0" fontId="2" fillId="11" borderId="4" xfId="0" applyFont="1" applyFill="1" applyBorder="1" applyAlignment="1">
      <alignment horizontal="center" textRotation="90"/>
    </xf>
    <xf numFmtId="0" fontId="2" fillId="13" borderId="3" xfId="0" applyFont="1" applyFill="1" applyBorder="1" applyAlignment="1">
      <alignment horizontal="center" textRotation="90" wrapText="1"/>
    </xf>
    <xf numFmtId="0" fontId="2" fillId="13" borderId="5" xfId="0" applyFont="1" applyFill="1" applyBorder="1" applyAlignment="1">
      <alignment horizontal="center" textRotation="90" wrapText="1"/>
    </xf>
    <xf numFmtId="0" fontId="2" fillId="13" borderId="4" xfId="0" applyFont="1" applyFill="1" applyBorder="1" applyAlignment="1">
      <alignment horizontal="center" textRotation="90" wrapText="1"/>
    </xf>
    <xf numFmtId="0" fontId="0" fillId="0" borderId="3" xfId="0" applyFont="1" applyFill="1" applyBorder="1" applyAlignment="1">
      <alignment horizontal="center" vertical="justify" wrapText="1"/>
    </xf>
    <xf numFmtId="0" fontId="0" fillId="0" borderId="4" xfId="0" applyFont="1" applyFill="1" applyBorder="1" applyAlignment="1">
      <alignment horizontal="center" vertical="justify" wrapText="1"/>
    </xf>
    <xf numFmtId="0" fontId="2" fillId="3" borderId="3" xfId="0" applyFont="1" applyFill="1" applyBorder="1" applyAlignment="1">
      <alignment horizontal="center" textRotation="90" wrapText="1"/>
    </xf>
    <xf numFmtId="0" fontId="13" fillId="5" borderId="3" xfId="0" applyFont="1" applyFill="1" applyBorder="1" applyAlignment="1">
      <alignment horizontal="center" vertical="top" wrapText="1"/>
    </xf>
    <xf numFmtId="0" fontId="13" fillId="5" borderId="4" xfId="0" applyFont="1" applyFill="1" applyBorder="1" applyAlignment="1">
      <alignment horizontal="center" vertical="top" wrapText="1"/>
    </xf>
    <xf numFmtId="0" fontId="13" fillId="5" borderId="3" xfId="0" applyFont="1" applyFill="1" applyBorder="1" applyAlignment="1">
      <alignment vertical="center" wrapText="1"/>
    </xf>
    <xf numFmtId="0" fontId="13" fillId="5" borderId="4" xfId="0" applyFont="1" applyFill="1" applyBorder="1" applyAlignment="1">
      <alignment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2" fillId="8" borderId="3" xfId="0" applyFont="1" applyFill="1" applyBorder="1" applyAlignment="1">
      <alignment horizontal="center" vertical="center" textRotation="90" wrapText="1"/>
    </xf>
    <xf numFmtId="0" fontId="12" fillId="8" borderId="5" xfId="0" applyFont="1" applyFill="1" applyBorder="1" applyAlignment="1">
      <alignment horizontal="center" vertical="center" textRotation="90" wrapText="1"/>
    </xf>
    <xf numFmtId="0" fontId="12" fillId="8" borderId="4" xfId="0" applyFont="1" applyFill="1" applyBorder="1" applyAlignment="1">
      <alignment horizontal="center" vertical="center" textRotation="90" wrapText="1"/>
    </xf>
    <xf numFmtId="0" fontId="14" fillId="5" borderId="3" xfId="0" applyFont="1" applyFill="1" applyBorder="1" applyAlignment="1">
      <alignment horizontal="justify" vertical="center"/>
    </xf>
    <xf numFmtId="0" fontId="14" fillId="5" borderId="5" xfId="0" applyFont="1" applyFill="1" applyBorder="1" applyAlignment="1">
      <alignment horizontal="justify" vertical="center"/>
    </xf>
    <xf numFmtId="0" fontId="14" fillId="5" borderId="4" xfId="0" applyFont="1" applyFill="1" applyBorder="1" applyAlignment="1">
      <alignment horizontal="justify" vertical="center"/>
    </xf>
    <xf numFmtId="0" fontId="2" fillId="3" borderId="5" xfId="0" applyFont="1" applyFill="1" applyBorder="1" applyAlignment="1">
      <alignment horizontal="center" textRotation="90"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7" borderId="3" xfId="0" applyFont="1" applyFill="1" applyBorder="1" applyAlignment="1">
      <alignment horizontal="center" textRotation="90" wrapText="1"/>
    </xf>
    <xf numFmtId="0" fontId="2" fillId="7" borderId="5" xfId="0" applyFont="1" applyFill="1" applyBorder="1" applyAlignment="1">
      <alignment horizontal="center" textRotation="90" wrapText="1"/>
    </xf>
    <xf numFmtId="0" fontId="2" fillId="7" borderId="4" xfId="0" applyFont="1" applyFill="1" applyBorder="1" applyAlignment="1">
      <alignment horizontal="center" textRotation="90" wrapText="1"/>
    </xf>
    <xf numFmtId="12" fontId="9" fillId="3" borderId="8" xfId="0" applyNumberFormat="1" applyFont="1" applyFill="1" applyBorder="1" applyAlignment="1">
      <alignment horizontal="center" vertical="center" wrapText="1"/>
    </xf>
    <xf numFmtId="12" fontId="9" fillId="3" borderId="9" xfId="0" applyNumberFormat="1" applyFont="1" applyFill="1" applyBorder="1" applyAlignment="1">
      <alignment horizontal="center" vertical="center" wrapText="1"/>
    </xf>
    <xf numFmtId="12" fontId="9" fillId="3" borderId="10" xfId="0" applyNumberFormat="1" applyFont="1" applyFill="1" applyBorder="1" applyAlignment="1">
      <alignment horizontal="center" vertical="center" wrapText="1"/>
    </xf>
    <xf numFmtId="0" fontId="2" fillId="8" borderId="3" xfId="0" applyFont="1" applyFill="1" applyBorder="1" applyAlignment="1">
      <alignment horizontal="center" vertical="center" textRotation="90" wrapText="1"/>
    </xf>
    <xf numFmtId="0" fontId="2" fillId="8" borderId="5" xfId="0" applyFont="1" applyFill="1" applyBorder="1" applyAlignment="1">
      <alignment horizontal="center" vertical="center" textRotation="90" wrapText="1"/>
    </xf>
    <xf numFmtId="0" fontId="2" fillId="8" borderId="4" xfId="0" applyFont="1" applyFill="1" applyBorder="1" applyAlignment="1">
      <alignment horizontal="center" vertical="center" textRotation="90" wrapText="1"/>
    </xf>
    <xf numFmtId="0" fontId="2" fillId="4" borderId="3" xfId="0" applyFont="1" applyFill="1" applyBorder="1" applyAlignment="1">
      <alignment horizontal="center" vertical="center" textRotation="90" wrapText="1"/>
    </xf>
    <xf numFmtId="0" fontId="2" fillId="4" borderId="5"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14" fontId="0" fillId="0" borderId="3" xfId="0" applyNumberFormat="1" applyFont="1" applyFill="1" applyBorder="1" applyAlignment="1">
      <alignment horizontal="center" vertical="center" wrapText="1"/>
    </xf>
    <xf numFmtId="14" fontId="0" fillId="0" borderId="5"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0" fillId="0" borderId="5" xfId="0" applyFont="1" applyFill="1" applyBorder="1" applyAlignment="1">
      <alignment horizontal="justify" vertical="center" wrapText="1"/>
    </xf>
    <xf numFmtId="3" fontId="0" fillId="0" borderId="3" xfId="0" applyNumberFormat="1" applyFont="1" applyFill="1" applyBorder="1" applyAlignment="1">
      <alignment horizontal="center" vertical="center" wrapText="1"/>
    </xf>
    <xf numFmtId="3" fontId="0" fillId="0" borderId="5"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0" fontId="6" fillId="17" borderId="8" xfId="0" applyFont="1" applyFill="1" applyBorder="1" applyAlignment="1">
      <alignment horizontal="center" vertical="center" wrapText="1"/>
    </xf>
    <xf numFmtId="0" fontId="6" fillId="17" borderId="9" xfId="0" applyFont="1" applyFill="1" applyBorder="1" applyAlignment="1">
      <alignment horizontal="center" vertical="center" wrapText="1"/>
    </xf>
    <xf numFmtId="0" fontId="2" fillId="16" borderId="3" xfId="0" applyFont="1" applyFill="1" applyBorder="1" applyAlignment="1">
      <alignment horizontal="center" vertical="center" textRotation="90" wrapText="1"/>
    </xf>
    <xf numFmtId="0" fontId="2" fillId="16" borderId="5" xfId="0" applyFont="1" applyFill="1" applyBorder="1" applyAlignment="1">
      <alignment horizontal="center" vertical="center" textRotation="90" wrapText="1"/>
    </xf>
    <xf numFmtId="0" fontId="2" fillId="16" borderId="4" xfId="0" applyFont="1" applyFill="1" applyBorder="1" applyAlignment="1">
      <alignment horizontal="center" vertical="center" textRotation="90" wrapText="1"/>
    </xf>
    <xf numFmtId="2" fontId="8" fillId="11" borderId="3" xfId="0" applyNumberFormat="1" applyFont="1" applyFill="1" applyBorder="1" applyAlignment="1">
      <alignment horizontal="center" vertical="center" textRotation="90" wrapText="1"/>
    </xf>
    <xf numFmtId="0" fontId="0" fillId="0" borderId="5" xfId="0" applyBorder="1" applyAlignment="1">
      <alignment vertical="center"/>
    </xf>
    <xf numFmtId="0" fontId="0" fillId="0" borderId="4" xfId="0" applyBorder="1" applyAlignment="1">
      <alignment vertical="center"/>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 xfId="0" applyFont="1" applyFill="1" applyBorder="1" applyAlignment="1">
      <alignment horizontal="center" vertical="center" wrapText="1"/>
    </xf>
    <xf numFmtId="3" fontId="2" fillId="19"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 fillId="0" borderId="0" xfId="0" applyFont="1" applyAlignment="1">
      <alignment horizont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0" borderId="3" xfId="0" applyFont="1" applyFill="1" applyBorder="1" applyAlignment="1">
      <alignment horizontal="center" vertical="center" textRotation="90" wrapText="1"/>
    </xf>
    <xf numFmtId="0" fontId="3" fillId="20" borderId="4" xfId="0" applyFont="1" applyFill="1" applyBorder="1" applyAlignment="1">
      <alignment horizontal="center" vertical="center" textRotation="90"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17" borderId="3" xfId="0" applyFont="1" applyFill="1" applyBorder="1" applyAlignment="1">
      <alignment horizontal="center" vertical="center" textRotation="90" wrapText="1"/>
    </xf>
    <xf numFmtId="0" fontId="2" fillId="17" borderId="5" xfId="0" applyFont="1" applyFill="1" applyBorder="1" applyAlignment="1">
      <alignment horizontal="center" vertical="center" textRotation="90" wrapText="1"/>
    </xf>
    <xf numFmtId="0" fontId="2" fillId="17" borderId="4" xfId="0" applyFont="1" applyFill="1" applyBorder="1" applyAlignment="1">
      <alignment horizontal="center" vertical="center" textRotation="90"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7" borderId="3" xfId="0" applyFont="1" applyFill="1" applyBorder="1" applyAlignment="1">
      <alignment horizontal="center" vertical="center" textRotation="90" wrapText="1"/>
    </xf>
    <xf numFmtId="0" fontId="2" fillId="7" borderId="5" xfId="0" applyFont="1" applyFill="1" applyBorder="1" applyAlignment="1">
      <alignment horizontal="center" vertical="center" textRotation="90"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15" borderId="8" xfId="0" applyFont="1" applyFill="1" applyBorder="1" applyAlignment="1">
      <alignment horizontal="center" vertical="center" textRotation="255"/>
    </xf>
    <xf numFmtId="0" fontId="2" fillId="15" borderId="9" xfId="0" applyFont="1" applyFill="1" applyBorder="1" applyAlignment="1">
      <alignment horizontal="center" vertical="center" textRotation="255"/>
    </xf>
    <xf numFmtId="0" fontId="2" fillId="15" borderId="10" xfId="0" applyFont="1" applyFill="1" applyBorder="1" applyAlignment="1">
      <alignment horizontal="center" vertical="center" textRotation="255"/>
    </xf>
    <xf numFmtId="0" fontId="13" fillId="0" borderId="5" xfId="0" applyFont="1" applyFill="1" applyBorder="1" applyAlignment="1">
      <alignment horizontal="center" vertical="center" wrapText="1"/>
    </xf>
    <xf numFmtId="0" fontId="2" fillId="21" borderId="3" xfId="0" applyFont="1" applyFill="1" applyBorder="1" applyAlignment="1">
      <alignment horizontal="center" vertical="center" textRotation="90" wrapText="1"/>
    </xf>
    <xf numFmtId="0" fontId="2" fillId="21" borderId="5" xfId="0" applyFont="1" applyFill="1" applyBorder="1" applyAlignment="1">
      <alignment horizontal="center" vertical="center" textRotation="90" wrapText="1"/>
    </xf>
    <xf numFmtId="0" fontId="2" fillId="21" borderId="4" xfId="0" applyFont="1" applyFill="1" applyBorder="1" applyAlignment="1">
      <alignment horizontal="center" vertical="center" textRotation="90" wrapText="1"/>
    </xf>
    <xf numFmtId="0" fontId="2" fillId="11" borderId="3" xfId="0" applyFont="1" applyFill="1" applyBorder="1" applyAlignment="1">
      <alignment horizontal="center" vertical="center" textRotation="90" wrapText="1"/>
    </xf>
    <xf numFmtId="0" fontId="2" fillId="11" borderId="5" xfId="0" applyFont="1" applyFill="1" applyBorder="1" applyAlignment="1">
      <alignment horizontal="center" vertical="center" textRotation="90" wrapText="1"/>
    </xf>
    <xf numFmtId="0" fontId="2" fillId="11" borderId="4" xfId="0" applyFont="1" applyFill="1" applyBorder="1" applyAlignment="1">
      <alignment horizontal="center" vertical="center" textRotation="90" wrapText="1"/>
    </xf>
    <xf numFmtId="0" fontId="6" fillId="17" borderId="10"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9" fillId="18" borderId="3" xfId="0" applyFont="1" applyFill="1" applyBorder="1" applyAlignment="1">
      <alignment horizontal="center" vertical="center" wrapText="1"/>
    </xf>
    <xf numFmtId="0" fontId="9" fillId="18" borderId="5" xfId="0" applyFont="1" applyFill="1" applyBorder="1" applyAlignment="1">
      <alignment horizontal="center" vertical="center" wrapText="1"/>
    </xf>
    <xf numFmtId="0" fontId="2" fillId="15" borderId="3" xfId="0" applyFont="1" applyFill="1" applyBorder="1" applyAlignment="1">
      <alignment horizontal="center" vertical="center" wrapText="1"/>
    </xf>
    <xf numFmtId="0" fontId="2" fillId="15" borderId="5"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13" fillId="0" borderId="3" xfId="0" applyFont="1" applyFill="1" applyBorder="1" applyAlignment="1">
      <alignment horizontal="justify" vertical="center"/>
    </xf>
    <xf numFmtId="0" fontId="13" fillId="0" borderId="4" xfId="0" applyFont="1" applyFill="1" applyBorder="1" applyAlignment="1">
      <alignment horizontal="justify" vertical="center"/>
    </xf>
    <xf numFmtId="0" fontId="9" fillId="17" borderId="8" xfId="0" applyFont="1" applyFill="1" applyBorder="1" applyAlignment="1">
      <alignment horizontal="center" vertical="center" textRotation="255"/>
    </xf>
    <xf numFmtId="0" fontId="9" fillId="17" borderId="9" xfId="0" applyFont="1" applyFill="1" applyBorder="1" applyAlignment="1">
      <alignment horizontal="center" vertical="center" textRotation="255"/>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9" fillId="13" borderId="8" xfId="0" applyFont="1" applyFill="1" applyBorder="1" applyAlignment="1">
      <alignment horizontal="center" vertical="center" textRotation="255"/>
    </xf>
    <xf numFmtId="0" fontId="9" fillId="13" borderId="9" xfId="0" applyFont="1" applyFill="1" applyBorder="1" applyAlignment="1">
      <alignment horizontal="center" vertical="center" textRotation="255"/>
    </xf>
    <xf numFmtId="0" fontId="9" fillId="22" borderId="12" xfId="0" applyFont="1" applyFill="1" applyBorder="1" applyAlignment="1">
      <alignment horizontal="center" vertical="center" wrapText="1" shrinkToFit="1"/>
    </xf>
    <xf numFmtId="0" fontId="9" fillId="22" borderId="0" xfId="0" applyFont="1" applyFill="1" applyBorder="1" applyAlignment="1">
      <alignment horizontal="center" vertical="center" wrapText="1" shrinkToFit="1"/>
    </xf>
    <xf numFmtId="0" fontId="2" fillId="6" borderId="1" xfId="0" applyFont="1" applyFill="1" applyBorder="1" applyAlignment="1">
      <alignment horizontal="center" textRotation="90" wrapText="1"/>
    </xf>
    <xf numFmtId="0" fontId="17" fillId="6" borderId="3" xfId="0" applyFont="1" applyFill="1" applyBorder="1" applyAlignment="1">
      <alignment horizontal="center" vertical="center" textRotation="90" wrapText="1"/>
    </xf>
    <xf numFmtId="0" fontId="17" fillId="6" borderId="5" xfId="0" applyFont="1" applyFill="1" applyBorder="1" applyAlignment="1">
      <alignment horizontal="center" vertical="center" textRotation="90" wrapText="1"/>
    </xf>
    <xf numFmtId="0" fontId="17" fillId="6" borderId="4" xfId="0" applyFont="1" applyFill="1" applyBorder="1" applyAlignment="1">
      <alignment horizontal="center" vertical="center" textRotation="90" wrapText="1"/>
    </xf>
    <xf numFmtId="0" fontId="16" fillId="16" borderId="3" xfId="0" applyFont="1" applyFill="1" applyBorder="1" applyAlignment="1">
      <alignment horizontal="center" wrapText="1"/>
    </xf>
    <xf numFmtId="0" fontId="0" fillId="0" borderId="4" xfId="0" applyBorder="1" applyAlignment="1">
      <alignment/>
    </xf>
    <xf numFmtId="0" fontId="0" fillId="14" borderId="3"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0" borderId="3" xfId="0" applyFont="1" applyFill="1" applyBorder="1" applyAlignment="1">
      <alignment vertical="center" wrapText="1"/>
    </xf>
    <xf numFmtId="0" fontId="0" fillId="0" borderId="5" xfId="0" applyFont="1" applyFill="1" applyBorder="1" applyAlignment="1">
      <alignment vertical="center" wrapText="1"/>
    </xf>
    <xf numFmtId="0" fontId="0" fillId="0" borderId="4" xfId="0" applyFont="1" applyFill="1" applyBorder="1" applyAlignment="1">
      <alignment vertical="center" wrapText="1"/>
    </xf>
    <xf numFmtId="9" fontId="0" fillId="0" borderId="3" xfId="0" applyNumberFormat="1" applyFont="1" applyBorder="1" applyAlignment="1">
      <alignment horizontal="center" vertical="center" wrapText="1"/>
    </xf>
    <xf numFmtId="0" fontId="9" fillId="23" borderId="8" xfId="0" applyFont="1" applyFill="1" applyBorder="1" applyAlignment="1">
      <alignment horizontal="center" vertical="center" wrapText="1"/>
    </xf>
    <xf numFmtId="0" fontId="9" fillId="23" borderId="9" xfId="0" applyFont="1" applyFill="1" applyBorder="1" applyAlignment="1">
      <alignment horizontal="center" vertical="center" wrapText="1"/>
    </xf>
    <xf numFmtId="0" fontId="16" fillId="24" borderId="3" xfId="0" applyFont="1" applyFill="1" applyBorder="1" applyAlignment="1">
      <alignment horizontal="center" vertical="center" textRotation="90" wrapText="1"/>
    </xf>
    <xf numFmtId="0" fontId="16" fillId="24" borderId="5" xfId="0" applyFont="1" applyFill="1" applyBorder="1" applyAlignment="1">
      <alignment horizontal="center" vertical="center" textRotation="90"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2" fillId="9" borderId="3" xfId="0" applyFont="1" applyFill="1" applyBorder="1" applyAlignment="1">
      <alignment horizontal="justify" vertical="center"/>
    </xf>
    <xf numFmtId="0" fontId="2" fillId="9" borderId="4" xfId="0" applyFont="1" applyFill="1" applyBorder="1" applyAlignment="1">
      <alignment horizontal="justify" vertical="center"/>
    </xf>
    <xf numFmtId="0" fontId="16" fillId="6" borderId="3" xfId="0" applyFont="1" applyFill="1" applyBorder="1" applyAlignment="1">
      <alignment horizontal="center" vertical="center" wrapText="1"/>
    </xf>
    <xf numFmtId="0" fontId="28" fillId="17" borderId="8" xfId="0" applyFont="1" applyFill="1" applyBorder="1" applyAlignment="1">
      <alignment horizontal="center" vertical="center" wrapText="1"/>
    </xf>
    <xf numFmtId="0" fontId="28" fillId="17" borderId="9" xfId="0" applyFont="1" applyFill="1" applyBorder="1" applyAlignment="1">
      <alignment horizontal="center" vertical="center" wrapText="1"/>
    </xf>
    <xf numFmtId="0" fontId="9" fillId="24" borderId="3" xfId="0" applyFont="1" applyFill="1" applyBorder="1" applyAlignment="1">
      <alignment horizontal="center" vertical="center" wrapText="1"/>
    </xf>
    <xf numFmtId="0" fontId="9" fillId="24" borderId="5" xfId="0" applyFont="1" applyFill="1" applyBorder="1" applyAlignment="1">
      <alignment horizontal="center" vertical="center" wrapText="1"/>
    </xf>
    <xf numFmtId="0" fontId="16" fillId="13" borderId="3" xfId="0" applyFont="1" applyFill="1" applyBorder="1"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center" wrapText="1"/>
    </xf>
    <xf numFmtId="0" fontId="16" fillId="7" borderId="3" xfId="0" applyFont="1" applyFill="1" applyBorder="1" applyAlignment="1">
      <alignment horizontal="center" vertical="center" wrapText="1"/>
    </xf>
    <xf numFmtId="0" fontId="16" fillId="7" borderId="5" xfId="0" applyFont="1" applyFill="1" applyBorder="1" applyAlignment="1">
      <alignment horizontal="center" vertical="center" wrapText="1"/>
    </xf>
    <xf numFmtId="0" fontId="2" fillId="0" borderId="3" xfId="0" applyFont="1" applyFill="1" applyBorder="1" applyAlignment="1">
      <alignment vertical="center" textRotation="1" wrapText="1"/>
    </xf>
    <xf numFmtId="0" fontId="2" fillId="0" borderId="5" xfId="0" applyFont="1" applyFill="1" applyBorder="1" applyAlignment="1">
      <alignment vertical="center" textRotation="1" wrapText="1"/>
    </xf>
    <xf numFmtId="0" fontId="2" fillId="0" borderId="4" xfId="0" applyFont="1" applyFill="1" applyBorder="1" applyAlignment="1">
      <alignment vertical="center" textRotation="1" wrapText="1"/>
    </xf>
    <xf numFmtId="0" fontId="0" fillId="0" borderId="1" xfId="0" applyFont="1" applyFill="1" applyBorder="1" applyAlignment="1">
      <alignment horizontal="center"/>
    </xf>
    <xf numFmtId="0" fontId="9" fillId="3" borderId="8" xfId="0" applyFont="1" applyFill="1" applyBorder="1" applyAlignment="1">
      <alignment horizontal="center" textRotation="90" wrapText="1"/>
    </xf>
    <xf numFmtId="0" fontId="9" fillId="3" borderId="9" xfId="0" applyFont="1" applyFill="1" applyBorder="1" applyAlignment="1">
      <alignment horizontal="center" textRotation="90" wrapText="1"/>
    </xf>
    <xf numFmtId="0" fontId="29" fillId="25" borderId="8" xfId="0" applyFont="1" applyFill="1" applyBorder="1" applyAlignment="1">
      <alignment horizontal="center" vertical="center" textRotation="90" wrapText="1"/>
    </xf>
    <xf numFmtId="0" fontId="29" fillId="25" borderId="9" xfId="0" applyFont="1" applyFill="1" applyBorder="1" applyAlignment="1">
      <alignment horizontal="center" vertical="center" textRotation="90" wrapText="1"/>
    </xf>
    <xf numFmtId="14" fontId="0" fillId="0" borderId="3" xfId="0" applyNumberFormat="1" applyFont="1" applyBorder="1" applyAlignment="1">
      <alignment horizontal="center" vertical="center" wrapText="1"/>
    </xf>
    <xf numFmtId="0" fontId="0" fillId="0" borderId="3" xfId="0" applyFont="1" applyBorder="1" applyAlignment="1">
      <alignment vertical="center" wrapText="1"/>
    </xf>
    <xf numFmtId="0" fontId="0" fillId="0" borderId="5" xfId="0" applyFont="1" applyBorder="1" applyAlignment="1">
      <alignment vertical="center" wrapText="1"/>
    </xf>
    <xf numFmtId="0" fontId="0" fillId="0" borderId="4" xfId="0" applyFont="1" applyBorder="1" applyAlignment="1">
      <alignment vertical="center" wrapText="1"/>
    </xf>
    <xf numFmtId="0" fontId="13" fillId="0" borderId="5" xfId="0" applyFont="1" applyFill="1" applyBorder="1" applyAlignment="1">
      <alignment horizontal="justify" vertical="center"/>
    </xf>
    <xf numFmtId="2" fontId="0" fillId="13" borderId="1" xfId="0" applyNumberFormat="1" applyFont="1" applyFill="1" applyBorder="1" applyAlignment="1">
      <alignment horizontal="justify" wrapText="1"/>
    </xf>
    <xf numFmtId="2" fontId="0" fillId="12" borderId="1" xfId="0" applyNumberFormat="1" applyFont="1" applyFill="1" applyBorder="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Q71"/>
  <sheetViews>
    <sheetView workbookViewId="0" topLeftCell="A1">
      <selection activeCell="B5" sqref="B5:B7"/>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178.5" customHeight="1">
      <c r="A5" s="391" t="s">
        <v>233</v>
      </c>
      <c r="B5" s="393" t="s">
        <v>234</v>
      </c>
      <c r="C5" s="10" t="s">
        <v>235</v>
      </c>
      <c r="D5" s="342" t="s">
        <v>236</v>
      </c>
      <c r="E5" s="12" t="s">
        <v>237</v>
      </c>
      <c r="F5" s="12" t="s">
        <v>238</v>
      </c>
      <c r="G5" s="12" t="s">
        <v>239</v>
      </c>
      <c r="H5" s="13" t="s">
        <v>240</v>
      </c>
      <c r="I5" s="14">
        <v>260</v>
      </c>
      <c r="J5" s="15">
        <f>+K5+L5+M5+N5</f>
        <v>207</v>
      </c>
      <c r="K5" s="14">
        <v>0</v>
      </c>
      <c r="L5" s="15">
        <v>107</v>
      </c>
      <c r="M5" s="14"/>
      <c r="N5" s="14">
        <v>100</v>
      </c>
      <c r="O5" s="16">
        <v>39479</v>
      </c>
      <c r="P5" s="16">
        <v>39782</v>
      </c>
      <c r="Q5" s="12" t="s">
        <v>241</v>
      </c>
    </row>
    <row r="6" spans="1:17" ht="124.5" customHeight="1">
      <c r="A6" s="392"/>
      <c r="B6" s="394"/>
      <c r="C6" s="10" t="s">
        <v>242</v>
      </c>
      <c r="D6" s="387"/>
      <c r="E6" s="12" t="s">
        <v>243</v>
      </c>
      <c r="F6" s="13" t="s">
        <v>244</v>
      </c>
      <c r="G6" s="12" t="s">
        <v>245</v>
      </c>
      <c r="H6" s="13" t="s">
        <v>246</v>
      </c>
      <c r="I6" s="14">
        <v>2900</v>
      </c>
      <c r="J6" s="15">
        <f>+K6+L6+M6+N6</f>
        <v>103</v>
      </c>
      <c r="K6" s="14">
        <v>0</v>
      </c>
      <c r="L6" s="14">
        <v>43</v>
      </c>
      <c r="M6" s="14"/>
      <c r="N6" s="14">
        <v>60</v>
      </c>
      <c r="O6" s="16">
        <v>39479</v>
      </c>
      <c r="P6" s="16">
        <v>39782</v>
      </c>
      <c r="Q6" s="12" t="s">
        <v>247</v>
      </c>
    </row>
    <row r="7" spans="1:17" ht="81" customHeight="1">
      <c r="A7" s="392"/>
      <c r="B7" s="395"/>
      <c r="C7" s="17" t="s">
        <v>248</v>
      </c>
      <c r="D7" s="387"/>
      <c r="E7" s="13" t="s">
        <v>249</v>
      </c>
      <c r="F7" s="13" t="s">
        <v>250</v>
      </c>
      <c r="G7" s="12" t="s">
        <v>251</v>
      </c>
      <c r="H7" s="13" t="s">
        <v>252</v>
      </c>
      <c r="I7" s="14">
        <v>300</v>
      </c>
      <c r="J7" s="15">
        <f>+K7+L7+M7+N7</f>
        <v>20</v>
      </c>
      <c r="K7" s="14"/>
      <c r="L7" s="14">
        <v>20</v>
      </c>
      <c r="M7" s="14"/>
      <c r="N7" s="14"/>
      <c r="O7" s="16">
        <v>39479</v>
      </c>
      <c r="P7" s="16">
        <v>39782</v>
      </c>
      <c r="Q7" s="12" t="s">
        <v>247</v>
      </c>
    </row>
    <row r="8" spans="1:17" ht="25.5">
      <c r="A8" s="392"/>
      <c r="B8" s="18" t="s">
        <v>253</v>
      </c>
      <c r="C8" s="19"/>
      <c r="D8" s="20"/>
      <c r="E8" s="21"/>
      <c r="F8" s="22"/>
      <c r="G8" s="22"/>
      <c r="H8" s="21"/>
      <c r="I8" s="20"/>
      <c r="J8" s="23">
        <f>SUM(J5:J7)</f>
        <v>330</v>
      </c>
      <c r="K8" s="24">
        <f>SUM(K5:K7)</f>
        <v>0</v>
      </c>
      <c r="L8" s="24">
        <f>SUM(L5:L7)</f>
        <v>170</v>
      </c>
      <c r="M8" s="24">
        <f>SUM(M5:M7)</f>
        <v>0</v>
      </c>
      <c r="N8" s="24">
        <f>SUM(N5:N7)</f>
        <v>160</v>
      </c>
      <c r="O8" s="25"/>
      <c r="P8" s="25"/>
      <c r="Q8" s="22"/>
    </row>
    <row r="9" spans="1:17" ht="78" customHeight="1">
      <c r="A9" s="392"/>
      <c r="B9" s="26" t="s">
        <v>254</v>
      </c>
      <c r="C9" s="27" t="s">
        <v>255</v>
      </c>
      <c r="D9" s="12" t="s">
        <v>256</v>
      </c>
      <c r="E9" s="13" t="s">
        <v>257</v>
      </c>
      <c r="F9" s="13" t="s">
        <v>258</v>
      </c>
      <c r="G9" s="12" t="s">
        <v>259</v>
      </c>
      <c r="H9" s="13" t="s">
        <v>260</v>
      </c>
      <c r="I9" s="14">
        <v>5</v>
      </c>
      <c r="J9" s="14">
        <v>38</v>
      </c>
      <c r="K9" s="14"/>
      <c r="L9" s="14">
        <v>38</v>
      </c>
      <c r="M9" s="13"/>
      <c r="N9" s="13"/>
      <c r="O9" s="16">
        <v>39479</v>
      </c>
      <c r="P9" s="16">
        <v>39782</v>
      </c>
      <c r="Q9" s="12" t="s">
        <v>241</v>
      </c>
    </row>
    <row r="10" spans="1:17" ht="25.5">
      <c r="A10" s="392"/>
      <c r="B10" s="18" t="s">
        <v>253</v>
      </c>
      <c r="C10" s="19"/>
      <c r="D10" s="20"/>
      <c r="E10" s="21"/>
      <c r="F10" s="21"/>
      <c r="G10" s="22"/>
      <c r="H10" s="21"/>
      <c r="I10" s="20"/>
      <c r="J10" s="24">
        <f>SUM(J9)</f>
        <v>38</v>
      </c>
      <c r="K10" s="24">
        <f>SUM(K9)</f>
        <v>0</v>
      </c>
      <c r="L10" s="24">
        <f>SUM(L9)</f>
        <v>38</v>
      </c>
      <c r="M10" s="24">
        <f>SUM(M9)</f>
        <v>0</v>
      </c>
      <c r="N10" s="24">
        <f>SUM(N9)</f>
        <v>0</v>
      </c>
      <c r="O10" s="21"/>
      <c r="P10" s="21"/>
      <c r="Q10" s="21"/>
    </row>
    <row r="11" spans="1:17" ht="96" customHeight="1">
      <c r="A11" s="392"/>
      <c r="B11" s="396" t="s">
        <v>261</v>
      </c>
      <c r="C11" s="27" t="s">
        <v>262</v>
      </c>
      <c r="D11" s="325" t="s">
        <v>263</v>
      </c>
      <c r="E11" s="13" t="s">
        <v>264</v>
      </c>
      <c r="F11" s="13" t="s">
        <v>265</v>
      </c>
      <c r="G11" s="11" t="s">
        <v>266</v>
      </c>
      <c r="H11" s="13" t="s">
        <v>267</v>
      </c>
      <c r="I11" s="14">
        <v>5</v>
      </c>
      <c r="J11" s="15">
        <f>+K11+L11+M11+N11</f>
        <v>314</v>
      </c>
      <c r="K11" s="14">
        <v>0</v>
      </c>
      <c r="L11" s="14">
        <v>14</v>
      </c>
      <c r="M11" s="14"/>
      <c r="N11" s="14">
        <v>300</v>
      </c>
      <c r="O11" s="16">
        <v>39706</v>
      </c>
      <c r="P11" s="16">
        <v>39813</v>
      </c>
      <c r="Q11" s="12" t="s">
        <v>268</v>
      </c>
    </row>
    <row r="12" spans="1:17" ht="25.5">
      <c r="A12" s="392"/>
      <c r="B12" s="397"/>
      <c r="C12" s="27"/>
      <c r="D12" s="336"/>
      <c r="E12" s="13" t="s">
        <v>269</v>
      </c>
      <c r="F12" s="13" t="s">
        <v>270</v>
      </c>
      <c r="G12" s="342" t="s">
        <v>271</v>
      </c>
      <c r="H12" s="325" t="s">
        <v>272</v>
      </c>
      <c r="I12" s="325">
        <v>6</v>
      </c>
      <c r="J12" s="388">
        <f>+K12+L12+M12+N12</f>
        <v>35.3</v>
      </c>
      <c r="K12" s="325"/>
      <c r="L12" s="325">
        <f>27+8.3</f>
        <v>35.3</v>
      </c>
      <c r="M12" s="325"/>
      <c r="N12" s="325"/>
      <c r="O12" s="384">
        <v>39706</v>
      </c>
      <c r="P12" s="384">
        <v>39813</v>
      </c>
      <c r="Q12" s="325" t="s">
        <v>268</v>
      </c>
    </row>
    <row r="13" spans="1:17" ht="25.5">
      <c r="A13" s="392"/>
      <c r="B13" s="397"/>
      <c r="C13" s="27"/>
      <c r="D13" s="336"/>
      <c r="E13" s="13" t="s">
        <v>273</v>
      </c>
      <c r="F13" s="13" t="s">
        <v>274</v>
      </c>
      <c r="G13" s="387"/>
      <c r="H13" s="336"/>
      <c r="I13" s="336"/>
      <c r="J13" s="389"/>
      <c r="K13" s="336"/>
      <c r="L13" s="336"/>
      <c r="M13" s="336"/>
      <c r="N13" s="336"/>
      <c r="O13" s="385"/>
      <c r="P13" s="385"/>
      <c r="Q13" s="336"/>
    </row>
    <row r="14" spans="1:17" ht="25.5">
      <c r="A14" s="392"/>
      <c r="B14" s="397"/>
      <c r="C14" s="27"/>
      <c r="D14" s="336"/>
      <c r="E14" s="13" t="s">
        <v>275</v>
      </c>
      <c r="F14" s="13" t="s">
        <v>276</v>
      </c>
      <c r="G14" s="387"/>
      <c r="H14" s="336"/>
      <c r="I14" s="336"/>
      <c r="J14" s="389"/>
      <c r="K14" s="336"/>
      <c r="L14" s="336"/>
      <c r="M14" s="336"/>
      <c r="N14" s="336"/>
      <c r="O14" s="385"/>
      <c r="P14" s="385"/>
      <c r="Q14" s="336"/>
    </row>
    <row r="15" spans="1:17" ht="38.25">
      <c r="A15" s="392"/>
      <c r="B15" s="397"/>
      <c r="C15" s="27"/>
      <c r="D15" s="336"/>
      <c r="E15" s="13" t="s">
        <v>398</v>
      </c>
      <c r="F15" s="13" t="s">
        <v>399</v>
      </c>
      <c r="G15" s="387"/>
      <c r="H15" s="336"/>
      <c r="I15" s="336"/>
      <c r="J15" s="389"/>
      <c r="K15" s="336"/>
      <c r="L15" s="336"/>
      <c r="M15" s="336"/>
      <c r="N15" s="336"/>
      <c r="O15" s="385"/>
      <c r="P15" s="385"/>
      <c r="Q15" s="336"/>
    </row>
    <row r="16" spans="1:17" ht="38.25">
      <c r="A16" s="392"/>
      <c r="B16" s="397"/>
      <c r="C16" s="27"/>
      <c r="D16" s="336"/>
      <c r="E16" s="13" t="s">
        <v>400</v>
      </c>
      <c r="F16" s="13" t="s">
        <v>401</v>
      </c>
      <c r="G16" s="387"/>
      <c r="H16" s="336"/>
      <c r="I16" s="336"/>
      <c r="J16" s="389"/>
      <c r="K16" s="336"/>
      <c r="L16" s="336"/>
      <c r="M16" s="336"/>
      <c r="N16" s="336"/>
      <c r="O16" s="385"/>
      <c r="P16" s="385"/>
      <c r="Q16" s="336"/>
    </row>
    <row r="17" spans="1:17" ht="46.5" customHeight="1">
      <c r="A17" s="392"/>
      <c r="B17" s="397"/>
      <c r="C17" s="27"/>
      <c r="D17" s="326"/>
      <c r="E17" s="13" t="s">
        <v>402</v>
      </c>
      <c r="F17" s="13" t="s">
        <v>403</v>
      </c>
      <c r="G17" s="343"/>
      <c r="H17" s="326"/>
      <c r="I17" s="326"/>
      <c r="J17" s="390"/>
      <c r="K17" s="326"/>
      <c r="L17" s="326"/>
      <c r="M17" s="326"/>
      <c r="N17" s="326"/>
      <c r="O17" s="386"/>
      <c r="P17" s="386"/>
      <c r="Q17" s="326"/>
    </row>
    <row r="18" spans="1:17" ht="63.75">
      <c r="A18" s="392"/>
      <c r="B18" s="397"/>
      <c r="C18" s="27" t="s">
        <v>404</v>
      </c>
      <c r="D18" s="342" t="s">
        <v>405</v>
      </c>
      <c r="E18" s="13" t="s">
        <v>406</v>
      </c>
      <c r="F18" s="13" t="s">
        <v>407</v>
      </c>
      <c r="G18" s="12" t="s">
        <v>408</v>
      </c>
      <c r="H18" s="13" t="s">
        <v>409</v>
      </c>
      <c r="I18" s="14">
        <v>4</v>
      </c>
      <c r="J18" s="15">
        <f>+K18+L18+M18+N18</f>
        <v>45</v>
      </c>
      <c r="K18" s="14"/>
      <c r="L18" s="14">
        <v>45</v>
      </c>
      <c r="M18" s="14"/>
      <c r="N18" s="14"/>
      <c r="O18" s="16">
        <v>39479</v>
      </c>
      <c r="P18" s="16">
        <v>39782</v>
      </c>
      <c r="Q18" s="12" t="s">
        <v>241</v>
      </c>
    </row>
    <row r="19" spans="1:17" ht="51">
      <c r="A19" s="392"/>
      <c r="B19" s="397"/>
      <c r="C19" s="10" t="s">
        <v>410</v>
      </c>
      <c r="D19" s="343"/>
      <c r="E19" s="13" t="s">
        <v>411</v>
      </c>
      <c r="F19" s="13" t="s">
        <v>412</v>
      </c>
      <c r="G19" s="12" t="s">
        <v>413</v>
      </c>
      <c r="H19" s="13" t="s">
        <v>414</v>
      </c>
      <c r="I19" s="14">
        <v>1</v>
      </c>
      <c r="J19" s="15">
        <f>+K19+L19+M19+N19</f>
        <v>22</v>
      </c>
      <c r="K19" s="14"/>
      <c r="L19" s="14">
        <v>22</v>
      </c>
      <c r="M19" s="14"/>
      <c r="N19" s="14"/>
      <c r="O19" s="16">
        <v>39479</v>
      </c>
      <c r="P19" s="16">
        <v>39782</v>
      </c>
      <c r="Q19" s="12" t="s">
        <v>241</v>
      </c>
    </row>
    <row r="20" spans="1:17" ht="57.75" customHeight="1">
      <c r="A20" s="392"/>
      <c r="B20" s="397"/>
      <c r="C20" s="27" t="s">
        <v>415</v>
      </c>
      <c r="D20" s="342" t="s">
        <v>416</v>
      </c>
      <c r="E20" s="13" t="s">
        <v>417</v>
      </c>
      <c r="F20" s="13" t="s">
        <v>418</v>
      </c>
      <c r="G20" s="12" t="s">
        <v>419</v>
      </c>
      <c r="H20" s="13" t="s">
        <v>420</v>
      </c>
      <c r="I20" s="14">
        <v>1</v>
      </c>
      <c r="J20" s="15">
        <f>+K20+L20+M20+N20</f>
        <v>3</v>
      </c>
      <c r="K20" s="14"/>
      <c r="L20" s="14">
        <v>3</v>
      </c>
      <c r="M20" s="14"/>
      <c r="N20" s="14"/>
      <c r="O20" s="16">
        <v>39661</v>
      </c>
      <c r="P20" s="16">
        <v>39661</v>
      </c>
      <c r="Q20" s="12" t="s">
        <v>241</v>
      </c>
    </row>
    <row r="21" spans="1:17" ht="53.25" customHeight="1">
      <c r="A21" s="392"/>
      <c r="B21" s="397"/>
      <c r="C21" s="27"/>
      <c r="D21" s="387"/>
      <c r="E21" s="13" t="s">
        <v>421</v>
      </c>
      <c r="F21" s="13" t="s">
        <v>422</v>
      </c>
      <c r="G21" s="12" t="s">
        <v>423</v>
      </c>
      <c r="H21" s="13" t="s">
        <v>424</v>
      </c>
      <c r="I21" s="14"/>
      <c r="J21" s="15">
        <f>+K21+L21+M21+N21</f>
        <v>7</v>
      </c>
      <c r="K21" s="14"/>
      <c r="L21" s="14">
        <v>7</v>
      </c>
      <c r="M21" s="14"/>
      <c r="N21" s="14"/>
      <c r="O21" s="16">
        <v>39661</v>
      </c>
      <c r="P21" s="16">
        <v>39661</v>
      </c>
      <c r="Q21" s="12" t="s">
        <v>241</v>
      </c>
    </row>
    <row r="22" spans="1:17" ht="76.5" customHeight="1">
      <c r="A22" s="392"/>
      <c r="B22" s="397"/>
      <c r="C22" s="27" t="s">
        <v>425</v>
      </c>
      <c r="D22" s="343"/>
      <c r="E22" s="12" t="s">
        <v>426</v>
      </c>
      <c r="F22" s="12" t="s">
        <v>427</v>
      </c>
      <c r="G22" s="12" t="s">
        <v>428</v>
      </c>
      <c r="H22" s="13" t="s">
        <v>429</v>
      </c>
      <c r="I22" s="14">
        <v>10</v>
      </c>
      <c r="J22" s="15">
        <f>+K22+L22+M22+N22</f>
        <v>24</v>
      </c>
      <c r="K22" s="14"/>
      <c r="L22" s="14">
        <v>24</v>
      </c>
      <c r="M22" s="14"/>
      <c r="N22" s="14"/>
      <c r="O22" s="16">
        <v>39479</v>
      </c>
      <c r="P22" s="16">
        <v>39782</v>
      </c>
      <c r="Q22" s="12" t="s">
        <v>241</v>
      </c>
    </row>
    <row r="23" spans="1:17" ht="38.25">
      <c r="A23" s="392"/>
      <c r="B23" s="397"/>
      <c r="C23" s="27" t="s">
        <v>430</v>
      </c>
      <c r="D23" s="31" t="s">
        <v>431</v>
      </c>
      <c r="E23" s="31" t="s">
        <v>431</v>
      </c>
      <c r="F23" s="31" t="s">
        <v>432</v>
      </c>
      <c r="G23" s="32" t="s">
        <v>431</v>
      </c>
      <c r="H23" s="31" t="s">
        <v>431</v>
      </c>
      <c r="I23" s="31" t="s">
        <v>431</v>
      </c>
      <c r="J23" s="31" t="s">
        <v>432</v>
      </c>
      <c r="K23" s="31" t="s">
        <v>431</v>
      </c>
      <c r="L23" s="31" t="s">
        <v>431</v>
      </c>
      <c r="M23" s="31" t="s">
        <v>431</v>
      </c>
      <c r="N23" s="31" t="s">
        <v>431</v>
      </c>
      <c r="O23" s="33"/>
      <c r="P23" s="33"/>
      <c r="Q23" s="12"/>
    </row>
    <row r="24" spans="1:17" ht="51">
      <c r="A24" s="392"/>
      <c r="B24" s="397"/>
      <c r="C24" s="399" t="s">
        <v>433</v>
      </c>
      <c r="D24" s="325" t="s">
        <v>434</v>
      </c>
      <c r="E24" s="13" t="s">
        <v>435</v>
      </c>
      <c r="F24" s="13" t="s">
        <v>436</v>
      </c>
      <c r="G24" s="342" t="s">
        <v>437</v>
      </c>
      <c r="H24" s="325" t="s">
        <v>438</v>
      </c>
      <c r="I24" s="325">
        <v>3</v>
      </c>
      <c r="J24" s="325">
        <f>+K24+L24+M24+N24</f>
        <v>13</v>
      </c>
      <c r="K24" s="325"/>
      <c r="L24" s="325">
        <v>13</v>
      </c>
      <c r="M24" s="325"/>
      <c r="N24" s="325"/>
      <c r="O24" s="384">
        <v>39706</v>
      </c>
      <c r="P24" s="384">
        <v>39813</v>
      </c>
      <c r="Q24" s="325" t="s">
        <v>268</v>
      </c>
    </row>
    <row r="25" spans="1:17" ht="45" customHeight="1">
      <c r="A25" s="392"/>
      <c r="B25" s="397"/>
      <c r="C25" s="400"/>
      <c r="D25" s="336"/>
      <c r="E25" s="13" t="s">
        <v>439</v>
      </c>
      <c r="F25" s="13" t="s">
        <v>440</v>
      </c>
      <c r="G25" s="387"/>
      <c r="H25" s="336"/>
      <c r="I25" s="336"/>
      <c r="J25" s="336"/>
      <c r="K25" s="336"/>
      <c r="L25" s="336"/>
      <c r="M25" s="336"/>
      <c r="N25" s="336"/>
      <c r="O25" s="385"/>
      <c r="P25" s="385"/>
      <c r="Q25" s="336"/>
    </row>
    <row r="26" spans="1:17" ht="27.75" customHeight="1">
      <c r="A26" s="392"/>
      <c r="B26" s="397"/>
      <c r="C26" s="401"/>
      <c r="D26" s="326"/>
      <c r="E26" s="13" t="s">
        <v>441</v>
      </c>
      <c r="F26" s="13" t="s">
        <v>442</v>
      </c>
      <c r="G26" s="343"/>
      <c r="H26" s="326"/>
      <c r="I26" s="326"/>
      <c r="J26" s="326"/>
      <c r="K26" s="326"/>
      <c r="L26" s="326"/>
      <c r="M26" s="326"/>
      <c r="N26" s="326"/>
      <c r="O26" s="386"/>
      <c r="P26" s="386"/>
      <c r="Q26" s="326"/>
    </row>
    <row r="27" spans="1:17" ht="76.5">
      <c r="A27" s="392"/>
      <c r="B27" s="398"/>
      <c r="C27" s="10" t="s">
        <v>443</v>
      </c>
      <c r="D27" s="12" t="s">
        <v>444</v>
      </c>
      <c r="E27" s="13" t="s">
        <v>445</v>
      </c>
      <c r="F27" s="12" t="s">
        <v>446</v>
      </c>
      <c r="G27" s="12" t="s">
        <v>447</v>
      </c>
      <c r="H27" s="13" t="s">
        <v>448</v>
      </c>
      <c r="I27" s="14">
        <v>2</v>
      </c>
      <c r="J27" s="14">
        <v>4.6</v>
      </c>
      <c r="K27" s="14"/>
      <c r="L27" s="14">
        <v>4.6</v>
      </c>
      <c r="M27" s="13"/>
      <c r="N27" s="13"/>
      <c r="O27" s="16">
        <v>39448</v>
      </c>
      <c r="P27" s="16">
        <v>39782</v>
      </c>
      <c r="Q27" s="12" t="s">
        <v>241</v>
      </c>
    </row>
    <row r="28" spans="1:17" ht="25.5">
      <c r="A28" s="392"/>
      <c r="B28" s="18" t="s">
        <v>253</v>
      </c>
      <c r="C28" s="22"/>
      <c r="D28" s="20"/>
      <c r="E28" s="21"/>
      <c r="F28" s="22"/>
      <c r="G28" s="22"/>
      <c r="H28" s="21"/>
      <c r="I28" s="20"/>
      <c r="J28" s="34">
        <f>SUM(J11:J27)</f>
        <v>467.90000000000003</v>
      </c>
      <c r="K28" s="24">
        <f>SUM(K11:K27)</f>
        <v>0</v>
      </c>
      <c r="L28" s="24">
        <f>SUM(L11:L27)</f>
        <v>167.9</v>
      </c>
      <c r="M28" s="24">
        <f>SUM(M11:M27)</f>
        <v>0</v>
      </c>
      <c r="N28" s="24">
        <f>SUM(N11:N27)</f>
        <v>300</v>
      </c>
      <c r="O28" s="25"/>
      <c r="P28" s="25"/>
      <c r="Q28" s="22"/>
    </row>
    <row r="29" spans="1:17" ht="76.5" customHeight="1">
      <c r="A29" s="392"/>
      <c r="B29" s="35" t="s">
        <v>449</v>
      </c>
      <c r="C29" s="317" t="s">
        <v>450</v>
      </c>
      <c r="D29" s="342" t="s">
        <v>451</v>
      </c>
      <c r="E29" s="11" t="s">
        <v>452</v>
      </c>
      <c r="F29" s="37" t="s">
        <v>1220</v>
      </c>
      <c r="G29" s="12" t="s">
        <v>453</v>
      </c>
      <c r="H29" s="13" t="s">
        <v>454</v>
      </c>
      <c r="I29" s="14">
        <v>2</v>
      </c>
      <c r="J29" s="38"/>
      <c r="K29" s="14"/>
      <c r="L29" s="13"/>
      <c r="M29" s="13"/>
      <c r="N29" s="13"/>
      <c r="O29" s="16">
        <v>39448</v>
      </c>
      <c r="P29" s="16">
        <v>39782</v>
      </c>
      <c r="Q29" s="12" t="s">
        <v>241</v>
      </c>
    </row>
    <row r="30" spans="1:17" ht="24.75" customHeight="1">
      <c r="A30" s="392"/>
      <c r="B30" s="35"/>
      <c r="C30" s="318"/>
      <c r="D30" s="343"/>
      <c r="E30" s="13" t="s">
        <v>455</v>
      </c>
      <c r="F30" s="13" t="s">
        <v>456</v>
      </c>
      <c r="G30" s="12" t="s">
        <v>457</v>
      </c>
      <c r="H30" s="13" t="s">
        <v>458</v>
      </c>
      <c r="I30" s="14">
        <v>1</v>
      </c>
      <c r="J30" s="38"/>
      <c r="K30" s="14"/>
      <c r="L30" s="13"/>
      <c r="M30" s="13"/>
      <c r="N30" s="13"/>
      <c r="O30" s="16"/>
      <c r="P30" s="16"/>
      <c r="Q30" s="12"/>
    </row>
    <row r="31" spans="1:17" ht="25.5">
      <c r="A31" s="392"/>
      <c r="B31" s="18" t="s">
        <v>253</v>
      </c>
      <c r="C31" s="40"/>
      <c r="D31" s="21"/>
      <c r="E31" s="21"/>
      <c r="F31" s="21"/>
      <c r="G31" s="22"/>
      <c r="H31" s="21"/>
      <c r="I31" s="20"/>
      <c r="J31" s="24">
        <f>SUM(J29)</f>
        <v>0</v>
      </c>
      <c r="K31" s="24">
        <f>SUM(K29)</f>
        <v>0</v>
      </c>
      <c r="L31" s="24">
        <f>SUM(L29)</f>
        <v>0</v>
      </c>
      <c r="M31" s="24">
        <f>SUM(M29)</f>
        <v>0</v>
      </c>
      <c r="N31" s="24">
        <f>SUM(N29)</f>
        <v>0</v>
      </c>
      <c r="O31" s="21"/>
      <c r="P31" s="21"/>
      <c r="Q31" s="22"/>
    </row>
    <row r="32" spans="2:17" ht="12.75">
      <c r="B32" s="41" t="s">
        <v>459</v>
      </c>
      <c r="C32" s="42"/>
      <c r="D32" s="43"/>
      <c r="E32" s="44"/>
      <c r="F32" s="44"/>
      <c r="G32" s="45"/>
      <c r="H32" s="44"/>
      <c r="I32" s="46"/>
      <c r="J32" s="47">
        <f>+J28+J10+J8</f>
        <v>835.9000000000001</v>
      </c>
      <c r="K32" s="47">
        <f>+K28+K10+K8</f>
        <v>0</v>
      </c>
      <c r="L32" s="47">
        <f>+L28+L10+L8</f>
        <v>375.9</v>
      </c>
      <c r="M32" s="47">
        <f>+M28+M10+M8</f>
        <v>0</v>
      </c>
      <c r="N32" s="47">
        <f>+N28+N10+N8</f>
        <v>460</v>
      </c>
      <c r="O32" s="44"/>
      <c r="P32" s="44"/>
      <c r="Q32" s="45"/>
    </row>
    <row r="33" spans="1:17" ht="267.75">
      <c r="A33" s="375" t="s">
        <v>460</v>
      </c>
      <c r="B33" s="48" t="s">
        <v>461</v>
      </c>
      <c r="C33" s="12" t="s">
        <v>462</v>
      </c>
      <c r="D33" s="325" t="s">
        <v>463</v>
      </c>
      <c r="E33" s="12" t="s">
        <v>464</v>
      </c>
      <c r="F33" s="12" t="s">
        <v>465</v>
      </c>
      <c r="G33" s="12" t="s">
        <v>466</v>
      </c>
      <c r="H33" s="13" t="s">
        <v>467</v>
      </c>
      <c r="I33" s="14">
        <v>10</v>
      </c>
      <c r="J33" s="14">
        <f>+K33+L33+M33+N33</f>
        <v>6.3999999999999995</v>
      </c>
      <c r="K33" s="14"/>
      <c r="L33" s="13">
        <f>1.3+3.8+1.3</f>
        <v>6.3999999999999995</v>
      </c>
      <c r="M33" s="13"/>
      <c r="N33" s="13"/>
      <c r="O33" s="16">
        <v>39479</v>
      </c>
      <c r="P33" s="16">
        <v>39813</v>
      </c>
      <c r="Q33" s="12" t="s">
        <v>468</v>
      </c>
    </row>
    <row r="34" spans="1:17" ht="25.5">
      <c r="A34" s="376"/>
      <c r="B34" s="18" t="s">
        <v>253</v>
      </c>
      <c r="C34" s="22"/>
      <c r="D34" s="336"/>
      <c r="E34" s="21"/>
      <c r="F34" s="22"/>
      <c r="G34" s="22"/>
      <c r="H34" s="21"/>
      <c r="I34" s="20"/>
      <c r="J34" s="20">
        <f>SUM(J33)</f>
        <v>6.3999999999999995</v>
      </c>
      <c r="K34" s="20">
        <f>SUM(K33)</f>
        <v>0</v>
      </c>
      <c r="L34" s="20">
        <f>SUM(L33)</f>
        <v>6.3999999999999995</v>
      </c>
      <c r="M34" s="20">
        <f>SUM(M33)</f>
        <v>0</v>
      </c>
      <c r="N34" s="20">
        <f>SUM(N33)</f>
        <v>0</v>
      </c>
      <c r="O34" s="25"/>
      <c r="P34" s="25"/>
      <c r="Q34" s="22"/>
    </row>
    <row r="35" spans="1:17" ht="75" customHeight="1">
      <c r="A35" s="376"/>
      <c r="B35" s="378" t="s">
        <v>469</v>
      </c>
      <c r="C35" s="49" t="s">
        <v>470</v>
      </c>
      <c r="D35" s="336"/>
      <c r="E35" s="12" t="s">
        <v>471</v>
      </c>
      <c r="F35" s="13" t="s">
        <v>472</v>
      </c>
      <c r="G35" s="12" t="s">
        <v>473</v>
      </c>
      <c r="H35" s="13" t="s">
        <v>474</v>
      </c>
      <c r="I35" s="14">
        <v>1</v>
      </c>
      <c r="J35" s="14">
        <f>+K35+L35+M35+N35</f>
        <v>2</v>
      </c>
      <c r="K35" s="14"/>
      <c r="L35" s="14">
        <f>2</f>
        <v>2</v>
      </c>
      <c r="M35" s="13"/>
      <c r="N35" s="13"/>
      <c r="O35" s="16">
        <v>39479</v>
      </c>
      <c r="P35" s="16">
        <v>39813</v>
      </c>
      <c r="Q35" s="12" t="s">
        <v>468</v>
      </c>
    </row>
    <row r="36" spans="1:17" ht="99" customHeight="1">
      <c r="A36" s="376"/>
      <c r="B36" s="379"/>
      <c r="C36" s="49" t="s">
        <v>475</v>
      </c>
      <c r="D36" s="336"/>
      <c r="E36" s="13" t="s">
        <v>476</v>
      </c>
      <c r="F36" s="12" t="s">
        <v>472</v>
      </c>
      <c r="G36" s="12" t="s">
        <v>477</v>
      </c>
      <c r="H36" s="13" t="s">
        <v>478</v>
      </c>
      <c r="I36" s="14">
        <v>1</v>
      </c>
      <c r="J36" s="14">
        <f>+K36+L36+M36+N36</f>
        <v>3.6</v>
      </c>
      <c r="K36" s="14"/>
      <c r="L36" s="14">
        <f>1.5+1.5+0.6</f>
        <v>3.6</v>
      </c>
      <c r="M36" s="13"/>
      <c r="N36" s="13"/>
      <c r="O36" s="16">
        <v>39479</v>
      </c>
      <c r="P36" s="16">
        <v>39813</v>
      </c>
      <c r="Q36" s="12" t="s">
        <v>468</v>
      </c>
    </row>
    <row r="37" spans="1:17" ht="69" customHeight="1">
      <c r="A37" s="376"/>
      <c r="B37" s="379"/>
      <c r="C37" s="49" t="s">
        <v>479</v>
      </c>
      <c r="D37" s="336"/>
      <c r="E37" s="13" t="s">
        <v>480</v>
      </c>
      <c r="F37" s="13" t="s">
        <v>481</v>
      </c>
      <c r="G37" s="12" t="s">
        <v>482</v>
      </c>
      <c r="H37" s="12" t="s">
        <v>483</v>
      </c>
      <c r="I37" s="14">
        <v>2</v>
      </c>
      <c r="J37" s="14">
        <f>+K37+L37+M37+N37</f>
        <v>1.5</v>
      </c>
      <c r="K37" s="14"/>
      <c r="L37" s="14">
        <v>1.5</v>
      </c>
      <c r="M37" s="13"/>
      <c r="N37" s="13"/>
      <c r="O37" s="16">
        <v>39542</v>
      </c>
      <c r="P37" s="16">
        <v>39629</v>
      </c>
      <c r="Q37" s="12" t="s">
        <v>468</v>
      </c>
    </row>
    <row r="38" spans="1:17" ht="119.25" customHeight="1">
      <c r="A38" s="376"/>
      <c r="B38" s="380"/>
      <c r="C38" s="49" t="s">
        <v>484</v>
      </c>
      <c r="D38" s="336"/>
      <c r="E38" s="13" t="s">
        <v>485</v>
      </c>
      <c r="F38" s="13" t="s">
        <v>481</v>
      </c>
      <c r="G38" s="12" t="s">
        <v>486</v>
      </c>
      <c r="H38" s="13" t="s">
        <v>487</v>
      </c>
      <c r="I38" s="14">
        <v>10</v>
      </c>
      <c r="J38" s="14">
        <f>+K38+L38+M38+N38</f>
        <v>5</v>
      </c>
      <c r="K38" s="14"/>
      <c r="L38" s="14">
        <v>5</v>
      </c>
      <c r="M38" s="13"/>
      <c r="N38" s="13"/>
      <c r="O38" s="50"/>
      <c r="P38" s="50"/>
      <c r="Q38" s="12" t="s">
        <v>468</v>
      </c>
    </row>
    <row r="39" spans="1:17" ht="25.5">
      <c r="A39" s="376"/>
      <c r="B39" s="18" t="s">
        <v>253</v>
      </c>
      <c r="C39" s="51"/>
      <c r="D39" s="336"/>
      <c r="E39" s="52"/>
      <c r="F39" s="52"/>
      <c r="G39" s="53"/>
      <c r="H39" s="52"/>
      <c r="I39" s="54"/>
      <c r="J39" s="20">
        <f>SUM(J35:J38)</f>
        <v>12.1</v>
      </c>
      <c r="K39" s="20">
        <f>SUM(K35:K38)</f>
        <v>0</v>
      </c>
      <c r="L39" s="20">
        <f>SUM(L35:L38)</f>
        <v>12.1</v>
      </c>
      <c r="M39" s="20">
        <f>SUM(M35:M38)</f>
        <v>0</v>
      </c>
      <c r="N39" s="20">
        <f>SUM(N35:N38)</f>
        <v>0</v>
      </c>
      <c r="O39" s="55"/>
      <c r="P39" s="55"/>
      <c r="Q39" s="53"/>
    </row>
    <row r="40" spans="1:17" ht="111" customHeight="1">
      <c r="A40" s="376"/>
      <c r="B40" s="56" t="s">
        <v>488</v>
      </c>
      <c r="C40" s="57" t="s">
        <v>489</v>
      </c>
      <c r="D40" s="326"/>
      <c r="E40" s="37" t="s">
        <v>490</v>
      </c>
      <c r="F40" s="37" t="s">
        <v>1220</v>
      </c>
      <c r="G40" s="11" t="s">
        <v>491</v>
      </c>
      <c r="H40" s="37" t="s">
        <v>492</v>
      </c>
      <c r="I40" s="28">
        <v>4</v>
      </c>
      <c r="J40" s="14">
        <f>+K40+L40+M40+N40</f>
        <v>6</v>
      </c>
      <c r="K40" s="28"/>
      <c r="L40" s="14">
        <v>6</v>
      </c>
      <c r="M40" s="37"/>
      <c r="N40" s="37"/>
      <c r="O40" s="58">
        <v>39600</v>
      </c>
      <c r="P40" s="58">
        <v>39813</v>
      </c>
      <c r="Q40" s="11" t="s">
        <v>468</v>
      </c>
    </row>
    <row r="41" spans="1:17" ht="25.5">
      <c r="A41" s="376"/>
      <c r="B41" s="18" t="s">
        <v>493</v>
      </c>
      <c r="C41" s="51"/>
      <c r="D41" s="20"/>
      <c r="E41" s="52"/>
      <c r="F41" s="52"/>
      <c r="G41" s="53"/>
      <c r="H41" s="52"/>
      <c r="I41" s="54"/>
      <c r="J41" s="54">
        <f>SUM(J36:J40)</f>
        <v>28.2</v>
      </c>
      <c r="K41" s="54">
        <f>SUM(K36:K40)</f>
        <v>0</v>
      </c>
      <c r="L41" s="54">
        <f>SUM(L36:L40)</f>
        <v>28.2</v>
      </c>
      <c r="M41" s="54">
        <f>SUM(M36:M40)</f>
        <v>0</v>
      </c>
      <c r="N41" s="54">
        <f>SUM(N36:N40)</f>
        <v>0</v>
      </c>
      <c r="O41" s="52"/>
      <c r="P41" s="52"/>
      <c r="Q41" s="53"/>
    </row>
    <row r="42" spans="1:17" ht="75" customHeight="1">
      <c r="A42" s="376"/>
      <c r="B42" s="381" t="s">
        <v>494</v>
      </c>
      <c r="C42" s="49" t="s">
        <v>495</v>
      </c>
      <c r="D42" s="336" t="s">
        <v>496</v>
      </c>
      <c r="E42" s="325" t="s">
        <v>497</v>
      </c>
      <c r="F42" s="13" t="s">
        <v>498</v>
      </c>
      <c r="G42" s="325" t="s">
        <v>499</v>
      </c>
      <c r="H42" s="325" t="s">
        <v>500</v>
      </c>
      <c r="I42" s="325">
        <v>2</v>
      </c>
      <c r="J42" s="14">
        <f>+K42+L42+M42+N42</f>
        <v>6</v>
      </c>
      <c r="K42" s="14"/>
      <c r="L42" s="14">
        <v>6</v>
      </c>
      <c r="M42" s="13"/>
      <c r="N42" s="13"/>
      <c r="O42" s="59"/>
      <c r="P42" s="60"/>
      <c r="Q42" s="13" t="s">
        <v>501</v>
      </c>
    </row>
    <row r="43" spans="1:17" ht="75" customHeight="1">
      <c r="A43" s="376"/>
      <c r="B43" s="382"/>
      <c r="C43" s="49"/>
      <c r="D43" s="336"/>
      <c r="E43" s="326"/>
      <c r="F43" s="13" t="s">
        <v>502</v>
      </c>
      <c r="G43" s="326"/>
      <c r="H43" s="326"/>
      <c r="I43" s="326"/>
      <c r="J43" s="14">
        <f>+K43+L43+M43+N43</f>
        <v>1.3</v>
      </c>
      <c r="K43" s="14"/>
      <c r="L43" s="14">
        <v>1.3</v>
      </c>
      <c r="M43" s="13"/>
      <c r="N43" s="13"/>
      <c r="O43" s="16">
        <v>40071</v>
      </c>
      <c r="P43" s="16">
        <v>39752</v>
      </c>
      <c r="Q43" s="13" t="s">
        <v>503</v>
      </c>
    </row>
    <row r="44" spans="1:17" ht="45" customHeight="1">
      <c r="A44" s="376"/>
      <c r="B44" s="382"/>
      <c r="C44" s="49"/>
      <c r="D44" s="336"/>
      <c r="E44" s="13" t="s">
        <v>504</v>
      </c>
      <c r="F44" s="13" t="s">
        <v>505</v>
      </c>
      <c r="G44" s="14" t="s">
        <v>506</v>
      </c>
      <c r="H44" s="13" t="s">
        <v>507</v>
      </c>
      <c r="I44" s="14">
        <v>3</v>
      </c>
      <c r="J44" s="14">
        <f>+K44+L44+M44+N44</f>
        <v>3</v>
      </c>
      <c r="K44" s="14"/>
      <c r="L44" s="14">
        <v>3</v>
      </c>
      <c r="M44" s="13"/>
      <c r="N44" s="13"/>
      <c r="O44" s="16">
        <v>39706</v>
      </c>
      <c r="P44" s="16">
        <v>39813</v>
      </c>
      <c r="Q44" s="13" t="s">
        <v>468</v>
      </c>
    </row>
    <row r="45" spans="1:17" ht="55.5" customHeight="1">
      <c r="A45" s="376"/>
      <c r="B45" s="382"/>
      <c r="C45" s="61" t="s">
        <v>508</v>
      </c>
      <c r="D45" s="336"/>
      <c r="E45" s="13" t="s">
        <v>509</v>
      </c>
      <c r="F45" s="13" t="s">
        <v>510</v>
      </c>
      <c r="G45" s="12" t="s">
        <v>511</v>
      </c>
      <c r="H45" s="13" t="s">
        <v>512</v>
      </c>
      <c r="I45" s="14">
        <v>2</v>
      </c>
      <c r="J45" s="14">
        <f>+K45+L45+M45+N45</f>
        <v>1.5</v>
      </c>
      <c r="K45" s="14"/>
      <c r="L45" s="14">
        <v>1.5</v>
      </c>
      <c r="M45" s="13"/>
      <c r="N45" s="13"/>
      <c r="O45" s="16">
        <v>39722</v>
      </c>
      <c r="P45" s="16">
        <v>39752</v>
      </c>
      <c r="Q45" s="13" t="s">
        <v>513</v>
      </c>
    </row>
    <row r="46" spans="1:17" ht="90.75" customHeight="1">
      <c r="A46" s="376"/>
      <c r="B46" s="383"/>
      <c r="C46" s="49" t="s">
        <v>514</v>
      </c>
      <c r="D46" s="326"/>
      <c r="E46" s="13" t="s">
        <v>515</v>
      </c>
      <c r="F46" s="13" t="s">
        <v>516</v>
      </c>
      <c r="G46" s="12" t="s">
        <v>517</v>
      </c>
      <c r="H46" s="13" t="s">
        <v>518</v>
      </c>
      <c r="I46" s="14">
        <v>1</v>
      </c>
      <c r="J46" s="14">
        <f>+K46+L46+M46+N46</f>
        <v>0</v>
      </c>
      <c r="K46" s="14"/>
      <c r="L46" s="13">
        <v>0</v>
      </c>
      <c r="M46" s="13"/>
      <c r="N46" s="13"/>
      <c r="O46" s="16">
        <v>39692</v>
      </c>
      <c r="P46" s="16">
        <v>39813</v>
      </c>
      <c r="Q46" s="13" t="s">
        <v>468</v>
      </c>
    </row>
    <row r="47" spans="1:17" ht="25.5">
      <c r="A47" s="376"/>
      <c r="B47" s="18" t="s">
        <v>253</v>
      </c>
      <c r="C47" s="19"/>
      <c r="D47" s="21"/>
      <c r="E47" s="21"/>
      <c r="F47" s="21"/>
      <c r="G47" s="22"/>
      <c r="H47" s="21"/>
      <c r="I47" s="20"/>
      <c r="J47" s="20">
        <f>SUM(J42:J46)</f>
        <v>11.8</v>
      </c>
      <c r="K47" s="20">
        <f>SUM(K42:K46)</f>
        <v>0</v>
      </c>
      <c r="L47" s="20">
        <f>SUM(L42:L46)</f>
        <v>11.8</v>
      </c>
      <c r="M47" s="20">
        <f>SUM(M42:M46)</f>
        <v>0</v>
      </c>
      <c r="N47" s="20">
        <f>SUM(N42:N46)</f>
        <v>0</v>
      </c>
      <c r="O47" s="21"/>
      <c r="P47" s="21"/>
      <c r="Q47" s="21"/>
    </row>
    <row r="48" spans="1:17" ht="12.75">
      <c r="A48" s="377"/>
      <c r="B48" s="41" t="s">
        <v>459</v>
      </c>
      <c r="C48" s="62"/>
      <c r="D48" s="43"/>
      <c r="E48" s="44"/>
      <c r="F48" s="44"/>
      <c r="G48" s="45"/>
      <c r="H48" s="44"/>
      <c r="I48" s="46"/>
      <c r="J48" s="46">
        <f>+J47+J41+J39</f>
        <v>52.1</v>
      </c>
      <c r="K48" s="46">
        <f>+K47+K41+K39</f>
        <v>0</v>
      </c>
      <c r="L48" s="46">
        <f>+L47+L41+L39</f>
        <v>52.1</v>
      </c>
      <c r="M48" s="46">
        <f>+M47+M41+M39</f>
        <v>0</v>
      </c>
      <c r="N48" s="46">
        <f>+N47+N41+N39</f>
        <v>0</v>
      </c>
      <c r="O48" s="44"/>
      <c r="P48" s="44"/>
      <c r="Q48" s="44"/>
    </row>
    <row r="49" spans="1:17" ht="40.5" customHeight="1">
      <c r="A49" s="314" t="s">
        <v>519</v>
      </c>
      <c r="B49" s="372" t="s">
        <v>520</v>
      </c>
      <c r="C49" s="49" t="s">
        <v>521</v>
      </c>
      <c r="D49" s="317" t="s">
        <v>522</v>
      </c>
      <c r="E49" s="63" t="s">
        <v>523</v>
      </c>
      <c r="F49" s="63" t="s">
        <v>524</v>
      </c>
      <c r="G49" s="64" t="s">
        <v>525</v>
      </c>
      <c r="H49" s="63" t="s">
        <v>526</v>
      </c>
      <c r="I49" s="64">
        <v>1</v>
      </c>
      <c r="J49" s="14">
        <f aca="true" t="shared" si="0" ref="J49:J67">+K49+L49+M49+N49</f>
        <v>0</v>
      </c>
      <c r="K49" s="64"/>
      <c r="L49" s="64">
        <v>0</v>
      </c>
      <c r="M49" s="63"/>
      <c r="N49" s="63"/>
      <c r="O49" s="65">
        <v>39661</v>
      </c>
      <c r="P49" s="65">
        <v>39813</v>
      </c>
      <c r="Q49" s="63" t="s">
        <v>527</v>
      </c>
    </row>
    <row r="50" spans="1:17" ht="43.5" customHeight="1">
      <c r="A50" s="315"/>
      <c r="B50" s="373"/>
      <c r="C50" s="49"/>
      <c r="D50" s="321"/>
      <c r="E50" s="63" t="s">
        <v>528</v>
      </c>
      <c r="F50" s="63" t="s">
        <v>524</v>
      </c>
      <c r="G50" s="64" t="s">
        <v>529</v>
      </c>
      <c r="H50" s="63" t="s">
        <v>530</v>
      </c>
      <c r="I50" s="64">
        <v>1</v>
      </c>
      <c r="J50" s="14">
        <f t="shared" si="0"/>
        <v>3</v>
      </c>
      <c r="K50" s="64"/>
      <c r="L50" s="64">
        <v>3</v>
      </c>
      <c r="M50" s="63"/>
      <c r="N50" s="63"/>
      <c r="O50" s="65">
        <v>39661</v>
      </c>
      <c r="P50" s="65">
        <v>39813</v>
      </c>
      <c r="Q50" s="63"/>
    </row>
    <row r="51" spans="1:17" ht="66.75" customHeight="1">
      <c r="A51" s="315"/>
      <c r="B51" s="373"/>
      <c r="C51" s="49"/>
      <c r="D51" s="321"/>
      <c r="E51" s="63" t="s">
        <v>531</v>
      </c>
      <c r="F51" s="63" t="s">
        <v>524</v>
      </c>
      <c r="G51" s="64" t="s">
        <v>532</v>
      </c>
      <c r="H51" s="63" t="s">
        <v>533</v>
      </c>
      <c r="I51" s="64">
        <v>1</v>
      </c>
      <c r="J51" s="14">
        <f t="shared" si="0"/>
        <v>13.5</v>
      </c>
      <c r="K51" s="64"/>
      <c r="L51" s="64">
        <v>13.5</v>
      </c>
      <c r="M51" s="63"/>
      <c r="N51" s="63"/>
      <c r="O51" s="65">
        <v>39661</v>
      </c>
      <c r="P51" s="65">
        <v>39813</v>
      </c>
      <c r="Q51" s="63"/>
    </row>
    <row r="52" spans="1:17" ht="89.25" customHeight="1">
      <c r="A52" s="315"/>
      <c r="B52" s="373"/>
      <c r="C52" s="49" t="s">
        <v>534</v>
      </c>
      <c r="D52" s="321"/>
      <c r="E52" s="63" t="s">
        <v>535</v>
      </c>
      <c r="F52" s="63" t="s">
        <v>536</v>
      </c>
      <c r="G52" s="64" t="s">
        <v>537</v>
      </c>
      <c r="H52" s="63" t="s">
        <v>538</v>
      </c>
      <c r="I52" s="64">
        <v>25</v>
      </c>
      <c r="J52" s="14">
        <f t="shared" si="0"/>
        <v>6.6</v>
      </c>
      <c r="K52" s="64"/>
      <c r="L52" s="64">
        <v>6.6</v>
      </c>
      <c r="M52" s="63"/>
      <c r="N52" s="63"/>
      <c r="O52" s="65">
        <v>39661</v>
      </c>
      <c r="P52" s="65">
        <v>39813</v>
      </c>
      <c r="Q52" s="63" t="s">
        <v>527</v>
      </c>
    </row>
    <row r="53" spans="1:17" ht="170.25" customHeight="1">
      <c r="A53" s="315"/>
      <c r="B53" s="373"/>
      <c r="C53" s="370" t="s">
        <v>539</v>
      </c>
      <c r="D53" s="321"/>
      <c r="E53" s="63" t="s">
        <v>540</v>
      </c>
      <c r="F53" s="63" t="s">
        <v>541</v>
      </c>
      <c r="G53" s="64" t="s">
        <v>542</v>
      </c>
      <c r="H53" s="63" t="s">
        <v>543</v>
      </c>
      <c r="I53" s="64">
        <v>5</v>
      </c>
      <c r="J53" s="14">
        <f t="shared" si="0"/>
        <v>13.8</v>
      </c>
      <c r="K53" s="64"/>
      <c r="L53" s="64">
        <f>5.5+1.6+1+5.7</f>
        <v>13.8</v>
      </c>
      <c r="M53" s="63"/>
      <c r="N53" s="63"/>
      <c r="O53" s="65">
        <v>39448</v>
      </c>
      <c r="P53" s="65">
        <v>39813</v>
      </c>
      <c r="Q53" s="63" t="s">
        <v>527</v>
      </c>
    </row>
    <row r="54" spans="1:17" ht="38.25">
      <c r="A54" s="315"/>
      <c r="B54" s="373"/>
      <c r="C54" s="371"/>
      <c r="D54" s="318"/>
      <c r="E54" s="63" t="s">
        <v>544</v>
      </c>
      <c r="F54" s="63" t="s">
        <v>545</v>
      </c>
      <c r="G54" s="10" t="s">
        <v>546</v>
      </c>
      <c r="H54" s="63" t="s">
        <v>547</v>
      </c>
      <c r="I54" s="64">
        <v>1</v>
      </c>
      <c r="J54" s="14">
        <f t="shared" si="0"/>
        <v>2.6</v>
      </c>
      <c r="K54" s="64"/>
      <c r="L54" s="64">
        <v>2.6</v>
      </c>
      <c r="M54" s="63"/>
      <c r="N54" s="63"/>
      <c r="O54" s="65">
        <v>39722</v>
      </c>
      <c r="P54" s="65">
        <v>39751</v>
      </c>
      <c r="Q54" s="63" t="s">
        <v>527</v>
      </c>
    </row>
    <row r="55" spans="1:17" ht="78" customHeight="1">
      <c r="A55" s="315"/>
      <c r="B55" s="373"/>
      <c r="C55" s="61" t="s">
        <v>548</v>
      </c>
      <c r="D55" s="317" t="s">
        <v>549</v>
      </c>
      <c r="E55" s="63" t="s">
        <v>550</v>
      </c>
      <c r="F55" s="63" t="s">
        <v>551</v>
      </c>
      <c r="G55" s="63" t="s">
        <v>552</v>
      </c>
      <c r="H55" s="3" t="s">
        <v>553</v>
      </c>
      <c r="I55" s="64">
        <v>1</v>
      </c>
      <c r="J55" s="14">
        <f t="shared" si="0"/>
        <v>0</v>
      </c>
      <c r="K55" s="64"/>
      <c r="L55" s="64">
        <v>0</v>
      </c>
      <c r="M55" s="63"/>
      <c r="N55" s="63"/>
      <c r="O55" s="65">
        <v>39722</v>
      </c>
      <c r="P55" s="65">
        <v>39751</v>
      </c>
      <c r="Q55" s="63" t="s">
        <v>527</v>
      </c>
    </row>
    <row r="56" spans="1:17" ht="38.25">
      <c r="A56" s="315"/>
      <c r="B56" s="373"/>
      <c r="C56" s="49" t="s">
        <v>554</v>
      </c>
      <c r="D56" s="321"/>
      <c r="E56" s="66" t="s">
        <v>432</v>
      </c>
      <c r="F56" s="66" t="s">
        <v>431</v>
      </c>
      <c r="G56" s="66" t="s">
        <v>432</v>
      </c>
      <c r="H56" s="66" t="s">
        <v>431</v>
      </c>
      <c r="I56" s="66"/>
      <c r="J56" s="14">
        <f t="shared" si="0"/>
        <v>0</v>
      </c>
      <c r="K56" s="66"/>
      <c r="L56" s="66"/>
      <c r="M56" s="63"/>
      <c r="N56" s="63"/>
      <c r="O56" s="63"/>
      <c r="P56" s="63"/>
      <c r="Q56" s="63"/>
    </row>
    <row r="57" spans="1:17" ht="38.25">
      <c r="A57" s="315"/>
      <c r="B57" s="374"/>
      <c r="C57" s="30" t="s">
        <v>555</v>
      </c>
      <c r="D57" s="318"/>
      <c r="E57" s="10" t="s">
        <v>556</v>
      </c>
      <c r="F57" s="67" t="s">
        <v>1220</v>
      </c>
      <c r="G57" s="64" t="s">
        <v>557</v>
      </c>
      <c r="H57" s="63" t="s">
        <v>558</v>
      </c>
      <c r="I57" s="64">
        <v>1</v>
      </c>
      <c r="J57" s="14">
        <f t="shared" si="0"/>
        <v>7</v>
      </c>
      <c r="K57" s="64"/>
      <c r="L57" s="64">
        <v>7</v>
      </c>
      <c r="M57" s="63"/>
      <c r="N57" s="63"/>
      <c r="O57" s="65">
        <v>39722</v>
      </c>
      <c r="P57" s="65">
        <v>39751</v>
      </c>
      <c r="Q57" s="63" t="s">
        <v>527</v>
      </c>
    </row>
    <row r="58" spans="1:17" ht="25.5">
      <c r="A58" s="315"/>
      <c r="B58" s="18" t="s">
        <v>253</v>
      </c>
      <c r="C58" s="68"/>
      <c r="D58" s="69"/>
      <c r="E58" s="24"/>
      <c r="F58" s="24"/>
      <c r="G58" s="68"/>
      <c r="H58" s="21"/>
      <c r="I58" s="20"/>
      <c r="J58" s="20">
        <f t="shared" si="0"/>
        <v>46.50000000000001</v>
      </c>
      <c r="K58" s="20"/>
      <c r="L58" s="20">
        <f>SUM(L49:L57)</f>
        <v>46.50000000000001</v>
      </c>
      <c r="M58" s="21"/>
      <c r="N58" s="21"/>
      <c r="O58" s="21"/>
      <c r="P58" s="21"/>
      <c r="Q58" s="21"/>
    </row>
    <row r="59" spans="1:17" ht="53.25" customHeight="1">
      <c r="A59" s="315"/>
      <c r="B59" s="356" t="s">
        <v>559</v>
      </c>
      <c r="C59" s="12" t="s">
        <v>560</v>
      </c>
      <c r="D59" s="317" t="s">
        <v>561</v>
      </c>
      <c r="E59" s="63" t="s">
        <v>562</v>
      </c>
      <c r="F59" s="63" t="s">
        <v>563</v>
      </c>
      <c r="G59" s="10" t="s">
        <v>564</v>
      </c>
      <c r="H59" s="63" t="s">
        <v>565</v>
      </c>
      <c r="I59" s="64">
        <v>1</v>
      </c>
      <c r="J59" s="14">
        <f t="shared" si="0"/>
        <v>0.35</v>
      </c>
      <c r="K59" s="64"/>
      <c r="L59" s="64">
        <v>0.35</v>
      </c>
      <c r="M59" s="64"/>
      <c r="N59" s="64"/>
      <c r="O59" s="65">
        <v>39448</v>
      </c>
      <c r="P59" s="65">
        <v>39813</v>
      </c>
      <c r="Q59" s="63" t="s">
        <v>566</v>
      </c>
    </row>
    <row r="60" spans="1:17" ht="62.25" customHeight="1">
      <c r="A60" s="315"/>
      <c r="B60" s="369"/>
      <c r="C60" s="12" t="s">
        <v>567</v>
      </c>
      <c r="D60" s="321"/>
      <c r="E60" s="63" t="s">
        <v>568</v>
      </c>
      <c r="F60" s="63" t="s">
        <v>1321</v>
      </c>
      <c r="G60" s="10" t="s">
        <v>1322</v>
      </c>
      <c r="H60" s="63" t="s">
        <v>1323</v>
      </c>
      <c r="I60" s="64">
        <v>1</v>
      </c>
      <c r="J60" s="14">
        <f t="shared" si="0"/>
        <v>0.5</v>
      </c>
      <c r="K60" s="64"/>
      <c r="L60" s="64">
        <v>0.5</v>
      </c>
      <c r="M60" s="64"/>
      <c r="N60" s="64"/>
      <c r="O60" s="65">
        <v>39661</v>
      </c>
      <c r="P60" s="65">
        <v>39690</v>
      </c>
      <c r="Q60" s="63" t="s">
        <v>566</v>
      </c>
    </row>
    <row r="61" spans="1:17" ht="96.75" customHeight="1">
      <c r="A61" s="315"/>
      <c r="B61" s="369"/>
      <c r="C61" s="12" t="s">
        <v>1324</v>
      </c>
      <c r="D61" s="318"/>
      <c r="E61" s="63" t="s">
        <v>1325</v>
      </c>
      <c r="F61" s="63" t="s">
        <v>551</v>
      </c>
      <c r="G61" s="10">
        <v>1</v>
      </c>
      <c r="H61" s="63" t="s">
        <v>1326</v>
      </c>
      <c r="I61" s="64">
        <v>1</v>
      </c>
      <c r="J61" s="14">
        <f t="shared" si="0"/>
        <v>1</v>
      </c>
      <c r="K61" s="64"/>
      <c r="L61" s="64">
        <v>1</v>
      </c>
      <c r="M61" s="64"/>
      <c r="N61" s="64"/>
      <c r="O61" s="65">
        <v>39661</v>
      </c>
      <c r="P61" s="65">
        <v>39751</v>
      </c>
      <c r="Q61" s="63" t="s">
        <v>566</v>
      </c>
    </row>
    <row r="62" spans="1:17" ht="25.5">
      <c r="A62" s="315"/>
      <c r="B62" s="18" t="s">
        <v>253</v>
      </c>
      <c r="C62" s="22"/>
      <c r="D62" s="69"/>
      <c r="E62" s="21"/>
      <c r="F62" s="21"/>
      <c r="G62" s="22"/>
      <c r="H62" s="21"/>
      <c r="I62" s="20"/>
      <c r="J62" s="20">
        <f>SUM(J59:J61)</f>
        <v>1.85</v>
      </c>
      <c r="K62" s="20">
        <f>SUM(K59:K61)</f>
        <v>0</v>
      </c>
      <c r="L62" s="20">
        <f>SUM(L59:L61)</f>
        <v>1.85</v>
      </c>
      <c r="M62" s="20">
        <f>SUM(M59:M61)</f>
        <v>0</v>
      </c>
      <c r="N62" s="20">
        <f>SUM(N59:N61)</f>
        <v>0</v>
      </c>
      <c r="O62" s="70"/>
      <c r="P62" s="70"/>
      <c r="Q62" s="21"/>
    </row>
    <row r="63" spans="1:17" ht="49.5" customHeight="1">
      <c r="A63" s="315"/>
      <c r="B63" s="283" t="s">
        <v>1327</v>
      </c>
      <c r="C63" s="49" t="s">
        <v>1328</v>
      </c>
      <c r="D63" s="317" t="s">
        <v>1329</v>
      </c>
      <c r="E63" s="63" t="s">
        <v>1330</v>
      </c>
      <c r="F63" s="63" t="s">
        <v>551</v>
      </c>
      <c r="G63" s="10" t="s">
        <v>1331</v>
      </c>
      <c r="H63" s="63" t="s">
        <v>1332</v>
      </c>
      <c r="I63" s="64">
        <v>1</v>
      </c>
      <c r="J63" s="71">
        <f t="shared" si="0"/>
        <v>2</v>
      </c>
      <c r="K63" s="64"/>
      <c r="L63" s="64">
        <v>2</v>
      </c>
      <c r="M63" s="64"/>
      <c r="N63" s="64"/>
      <c r="O63" s="65">
        <v>39661</v>
      </c>
      <c r="P63" s="65">
        <v>39812</v>
      </c>
      <c r="Q63" s="63" t="s">
        <v>241</v>
      </c>
    </row>
    <row r="64" spans="1:17" ht="40.5" customHeight="1">
      <c r="A64" s="315"/>
      <c r="B64" s="284"/>
      <c r="C64" s="49" t="s">
        <v>1333</v>
      </c>
      <c r="D64" s="321"/>
      <c r="E64" s="66" t="s">
        <v>432</v>
      </c>
      <c r="F64" s="66" t="s">
        <v>432</v>
      </c>
      <c r="G64" s="66" t="s">
        <v>432</v>
      </c>
      <c r="H64" s="66" t="s">
        <v>432</v>
      </c>
      <c r="I64" s="64"/>
      <c r="J64" s="14">
        <f t="shared" si="0"/>
        <v>0</v>
      </c>
      <c r="K64" s="64"/>
      <c r="L64" s="64"/>
      <c r="M64" s="64"/>
      <c r="N64" s="64"/>
      <c r="O64" s="63"/>
      <c r="P64" s="63"/>
      <c r="Q64" s="63"/>
    </row>
    <row r="65" spans="1:17" ht="52.5" customHeight="1">
      <c r="A65" s="315"/>
      <c r="B65" s="284"/>
      <c r="C65" s="370" t="s">
        <v>1334</v>
      </c>
      <c r="D65" s="321"/>
      <c r="E65" s="63" t="s">
        <v>1335</v>
      </c>
      <c r="F65" s="63" t="s">
        <v>1336</v>
      </c>
      <c r="G65" s="10">
        <v>1</v>
      </c>
      <c r="H65" s="63" t="s">
        <v>1337</v>
      </c>
      <c r="I65" s="64">
        <v>1</v>
      </c>
      <c r="J65" s="14">
        <f t="shared" si="0"/>
        <v>1</v>
      </c>
      <c r="K65" s="64"/>
      <c r="L65" s="64">
        <v>1</v>
      </c>
      <c r="M65" s="64"/>
      <c r="N65" s="64"/>
      <c r="O65" s="65">
        <v>39661</v>
      </c>
      <c r="P65" s="65">
        <v>39812</v>
      </c>
      <c r="Q65" s="63" t="s">
        <v>1338</v>
      </c>
    </row>
    <row r="66" spans="1:17" ht="52.5" customHeight="1">
      <c r="A66" s="315"/>
      <c r="B66" s="264"/>
      <c r="C66" s="371"/>
      <c r="D66" s="318"/>
      <c r="E66" s="72" t="s">
        <v>1339</v>
      </c>
      <c r="F66" s="72" t="s">
        <v>1220</v>
      </c>
      <c r="G66" s="17" t="s">
        <v>1340</v>
      </c>
      <c r="H66" s="72" t="s">
        <v>1341</v>
      </c>
      <c r="I66" s="36">
        <v>1</v>
      </c>
      <c r="J66" s="14">
        <f t="shared" si="0"/>
        <v>9.6</v>
      </c>
      <c r="K66" s="36">
        <v>9.6</v>
      </c>
      <c r="L66" s="36"/>
      <c r="M66" s="36"/>
      <c r="N66" s="36"/>
      <c r="O66" s="73">
        <v>39448</v>
      </c>
      <c r="P66" s="73">
        <v>39813</v>
      </c>
      <c r="Q66" s="63" t="s">
        <v>241</v>
      </c>
    </row>
    <row r="67" spans="1:17" ht="25.5">
      <c r="A67" s="315"/>
      <c r="B67" s="18" t="s">
        <v>253</v>
      </c>
      <c r="C67" s="19"/>
      <c r="D67" s="20"/>
      <c r="E67" s="21"/>
      <c r="F67" s="21"/>
      <c r="G67" s="22"/>
      <c r="H67" s="21"/>
      <c r="I67" s="20"/>
      <c r="J67" s="20">
        <f t="shared" si="0"/>
        <v>12.6</v>
      </c>
      <c r="K67" s="20">
        <f>SUM(K63:K66)</f>
        <v>9.6</v>
      </c>
      <c r="L67" s="20">
        <f>SUM(L63:L66)</f>
        <v>3</v>
      </c>
      <c r="M67" s="20">
        <f>SUM(M63:M66)</f>
        <v>0</v>
      </c>
      <c r="N67" s="20">
        <f>SUM(N63:N66)</f>
        <v>0</v>
      </c>
      <c r="O67" s="70"/>
      <c r="P67" s="70"/>
      <c r="Q67" s="21"/>
    </row>
    <row r="68" spans="1:17" ht="71.25" customHeight="1">
      <c r="A68" s="315"/>
      <c r="B68" s="305" t="s">
        <v>1342</v>
      </c>
      <c r="C68" s="49" t="s">
        <v>1343</v>
      </c>
      <c r="D68" s="317" t="s">
        <v>1344</v>
      </c>
      <c r="E68" s="63" t="s">
        <v>1345</v>
      </c>
      <c r="F68" s="63" t="s">
        <v>1346</v>
      </c>
      <c r="G68" s="64">
        <v>1</v>
      </c>
      <c r="H68" s="63" t="s">
        <v>1347</v>
      </c>
      <c r="I68" s="64">
        <v>1</v>
      </c>
      <c r="J68" s="64">
        <v>0</v>
      </c>
      <c r="K68" s="64">
        <v>0</v>
      </c>
      <c r="L68" s="64">
        <v>0</v>
      </c>
      <c r="M68" s="64">
        <v>0</v>
      </c>
      <c r="N68" s="64">
        <v>0</v>
      </c>
      <c r="O68" s="65">
        <v>39661</v>
      </c>
      <c r="P68" s="65">
        <v>39690</v>
      </c>
      <c r="Q68" s="63" t="s">
        <v>1348</v>
      </c>
    </row>
    <row r="69" spans="1:17" ht="38.25">
      <c r="A69" s="315"/>
      <c r="B69" s="306"/>
      <c r="C69" s="49" t="s">
        <v>1349</v>
      </c>
      <c r="D69" s="318"/>
      <c r="E69" s="66" t="s">
        <v>432</v>
      </c>
      <c r="F69" s="66" t="s">
        <v>431</v>
      </c>
      <c r="G69" s="66" t="s">
        <v>432</v>
      </c>
      <c r="H69" s="66" t="s">
        <v>431</v>
      </c>
      <c r="I69" s="64"/>
      <c r="J69" s="64"/>
      <c r="K69" s="64"/>
      <c r="L69" s="64"/>
      <c r="M69" s="64"/>
      <c r="N69" s="64"/>
      <c r="O69" s="63"/>
      <c r="P69" s="63"/>
      <c r="Q69" s="63"/>
    </row>
    <row r="70" spans="1:17" ht="25.5">
      <c r="A70" s="315"/>
      <c r="B70" s="18" t="s">
        <v>253</v>
      </c>
      <c r="C70" s="19"/>
      <c r="D70" s="21"/>
      <c r="E70" s="21"/>
      <c r="F70" s="21"/>
      <c r="G70" s="22"/>
      <c r="H70" s="21"/>
      <c r="I70" s="20"/>
      <c r="J70" s="20">
        <f>SUM(J68:J69)</f>
        <v>0</v>
      </c>
      <c r="K70" s="20">
        <f>SUM(K68:K69)</f>
        <v>0</v>
      </c>
      <c r="L70" s="20">
        <f>SUM(L68:L69)</f>
        <v>0</v>
      </c>
      <c r="M70" s="20">
        <f>SUM(M68:M69)</f>
        <v>0</v>
      </c>
      <c r="N70" s="20">
        <f>SUM(N68:N69)</f>
        <v>0</v>
      </c>
      <c r="O70" s="21"/>
      <c r="P70" s="21"/>
      <c r="Q70" s="21"/>
    </row>
    <row r="71" spans="1:17" ht="12.75">
      <c r="A71" s="316"/>
      <c r="B71" s="41" t="s">
        <v>459</v>
      </c>
      <c r="C71" s="75"/>
      <c r="D71" s="76"/>
      <c r="E71" s="76"/>
      <c r="F71" s="76"/>
      <c r="G71" s="77"/>
      <c r="H71" s="76"/>
      <c r="I71" s="78"/>
      <c r="J71" s="79">
        <f>+J70+J67+J62+J58</f>
        <v>60.95</v>
      </c>
      <c r="K71" s="79">
        <f>+K70+K67+K62+K58</f>
        <v>9.6</v>
      </c>
      <c r="L71" s="79">
        <f>+L70+L67+L62+L58</f>
        <v>51.35000000000001</v>
      </c>
      <c r="M71" s="79">
        <f>+M70+M67+M62+M58</f>
        <v>0</v>
      </c>
      <c r="N71" s="79">
        <f>+N70+N67+N62+N58</f>
        <v>0</v>
      </c>
      <c r="O71" s="76"/>
      <c r="P71" s="76"/>
      <c r="Q71" s="76"/>
    </row>
  </sheetData>
  <mergeCells count="68">
    <mergeCell ref="B1:Q1"/>
    <mergeCell ref="B2:Q2"/>
    <mergeCell ref="A3:A4"/>
    <mergeCell ref="B3:B4"/>
    <mergeCell ref="C3:C4"/>
    <mergeCell ref="D3:D4"/>
    <mergeCell ref="E3:E4"/>
    <mergeCell ref="F3:F4"/>
    <mergeCell ref="G3:G4"/>
    <mergeCell ref="H3:I3"/>
    <mergeCell ref="J3:J4"/>
    <mergeCell ref="K3:N3"/>
    <mergeCell ref="O3:P3"/>
    <mergeCell ref="Q3:Q4"/>
    <mergeCell ref="A5:A31"/>
    <mergeCell ref="B5:B7"/>
    <mergeCell ref="D5:D7"/>
    <mergeCell ref="B11:B27"/>
    <mergeCell ref="D11:D17"/>
    <mergeCell ref="D20:D22"/>
    <mergeCell ref="C24:C26"/>
    <mergeCell ref="D24:D26"/>
    <mergeCell ref="P12:P17"/>
    <mergeCell ref="Q12:Q17"/>
    <mergeCell ref="D18:D19"/>
    <mergeCell ref="K12:K17"/>
    <mergeCell ref="L12:L17"/>
    <mergeCell ref="M12:M17"/>
    <mergeCell ref="N12:N17"/>
    <mergeCell ref="G12:G17"/>
    <mergeCell ref="H12:H17"/>
    <mergeCell ref="I12:I17"/>
    <mergeCell ref="I24:I26"/>
    <mergeCell ref="J24:J26"/>
    <mergeCell ref="O12:O17"/>
    <mergeCell ref="J12:J17"/>
    <mergeCell ref="O24:O26"/>
    <mergeCell ref="P24:P26"/>
    <mergeCell ref="Q24:Q26"/>
    <mergeCell ref="C29:C30"/>
    <mergeCell ref="D29:D30"/>
    <mergeCell ref="K24:K26"/>
    <mergeCell ref="L24:L26"/>
    <mergeCell ref="M24:M26"/>
    <mergeCell ref="N24:N26"/>
    <mergeCell ref="G24:G26"/>
    <mergeCell ref="H24:H26"/>
    <mergeCell ref="A33:A48"/>
    <mergeCell ref="D33:D40"/>
    <mergeCell ref="B35:B38"/>
    <mergeCell ref="B42:B46"/>
    <mergeCell ref="D42:D46"/>
    <mergeCell ref="E42:E43"/>
    <mergeCell ref="G42:G43"/>
    <mergeCell ref="H42:H43"/>
    <mergeCell ref="I42:I43"/>
    <mergeCell ref="B49:B57"/>
    <mergeCell ref="D49:D54"/>
    <mergeCell ref="C53:C54"/>
    <mergeCell ref="D55:D57"/>
    <mergeCell ref="B59:B61"/>
    <mergeCell ref="D59:D61"/>
    <mergeCell ref="B63:B66"/>
    <mergeCell ref="D63:D66"/>
    <mergeCell ref="C65:C66"/>
    <mergeCell ref="B68:B69"/>
    <mergeCell ref="D68:D69"/>
    <mergeCell ref="A49:A71"/>
  </mergeCells>
  <printOptions/>
  <pageMargins left="0.18" right="0.13" top="1" bottom="1" header="0" footer="0"/>
  <pageSetup horizontalDpi="300" verticalDpi="300" orientation="landscape" paperSize="9" scale="60" r:id="rId3"/>
  <legacyDrawing r:id="rId2"/>
</worksheet>
</file>

<file path=xl/worksheets/sheet10.xml><?xml version="1.0" encoding="utf-8"?>
<worksheet xmlns="http://schemas.openxmlformats.org/spreadsheetml/2006/main" xmlns:r="http://schemas.openxmlformats.org/officeDocument/2006/relationships">
  <dimension ref="A1:Q41"/>
  <sheetViews>
    <sheetView workbookViewId="0" topLeftCell="A31">
      <selection activeCell="D38" sqref="D38"/>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127.5">
      <c r="A5" s="463" t="s">
        <v>25</v>
      </c>
      <c r="B5" s="283" t="s">
        <v>26</v>
      </c>
      <c r="C5" s="141" t="s">
        <v>27</v>
      </c>
      <c r="D5" s="136" t="s">
        <v>28</v>
      </c>
      <c r="E5" s="136" t="s">
        <v>569</v>
      </c>
      <c r="F5" s="136" t="s">
        <v>29</v>
      </c>
      <c r="G5" s="177" t="s">
        <v>570</v>
      </c>
      <c r="H5" s="13" t="s">
        <v>571</v>
      </c>
      <c r="I5" s="14" t="s">
        <v>1111</v>
      </c>
      <c r="J5" s="14">
        <v>1</v>
      </c>
      <c r="K5" s="14"/>
      <c r="L5" s="14">
        <v>4</v>
      </c>
      <c r="M5" s="14"/>
      <c r="N5" s="14"/>
      <c r="O5" s="176"/>
      <c r="P5" s="176"/>
      <c r="Q5" s="13" t="s">
        <v>1099</v>
      </c>
    </row>
    <row r="6" spans="1:17" ht="28.5">
      <c r="A6" s="464"/>
      <c r="B6" s="284"/>
      <c r="C6" s="141" t="s">
        <v>30</v>
      </c>
      <c r="D6" s="142" t="s">
        <v>432</v>
      </c>
      <c r="E6" s="142" t="s">
        <v>431</v>
      </c>
      <c r="F6" s="143" t="s">
        <v>431</v>
      </c>
      <c r="G6" s="144" t="s">
        <v>432</v>
      </c>
      <c r="H6" s="142" t="s">
        <v>431</v>
      </c>
      <c r="I6" s="143" t="s">
        <v>431</v>
      </c>
      <c r="J6" s="142"/>
      <c r="K6" s="142"/>
      <c r="L6" s="143"/>
      <c r="M6" s="142"/>
      <c r="N6" s="142"/>
      <c r="O6" s="13"/>
      <c r="P6" s="13"/>
      <c r="Q6" s="13"/>
    </row>
    <row r="7" spans="1:17" ht="114.75">
      <c r="A7" s="464"/>
      <c r="B7" s="284"/>
      <c r="C7" s="141" t="s">
        <v>31</v>
      </c>
      <c r="D7" s="136" t="s">
        <v>32</v>
      </c>
      <c r="E7" s="136" t="s">
        <v>33</v>
      </c>
      <c r="F7" s="136" t="s">
        <v>34</v>
      </c>
      <c r="G7" s="177" t="s">
        <v>572</v>
      </c>
      <c r="H7" s="13" t="s">
        <v>573</v>
      </c>
      <c r="I7" s="14" t="s">
        <v>1111</v>
      </c>
      <c r="J7" s="14"/>
      <c r="K7" s="14"/>
      <c r="L7" s="14">
        <v>4</v>
      </c>
      <c r="M7" s="14"/>
      <c r="N7" s="14"/>
      <c r="O7" s="176"/>
      <c r="P7" s="176"/>
      <c r="Q7" s="13" t="s">
        <v>1099</v>
      </c>
    </row>
    <row r="8" spans="1:17" ht="71.25">
      <c r="A8" s="464"/>
      <c r="B8" s="284"/>
      <c r="C8" s="141" t="s">
        <v>35</v>
      </c>
      <c r="D8" s="136" t="s">
        <v>36</v>
      </c>
      <c r="E8" s="136" t="s">
        <v>37</v>
      </c>
      <c r="F8" s="136" t="s">
        <v>38</v>
      </c>
      <c r="G8" s="177" t="s">
        <v>574</v>
      </c>
      <c r="H8" s="13" t="s">
        <v>575</v>
      </c>
      <c r="I8" s="14" t="s">
        <v>1111</v>
      </c>
      <c r="J8" s="14"/>
      <c r="K8" s="14"/>
      <c r="L8" s="14">
        <v>0</v>
      </c>
      <c r="M8" s="14"/>
      <c r="N8" s="14"/>
      <c r="O8" s="176"/>
      <c r="P8" s="176"/>
      <c r="Q8" s="13" t="s">
        <v>1099</v>
      </c>
    </row>
    <row r="9" spans="1:17" ht="63.75">
      <c r="A9" s="464"/>
      <c r="B9" s="284"/>
      <c r="C9" s="325" t="s">
        <v>39</v>
      </c>
      <c r="D9" s="325" t="s">
        <v>40</v>
      </c>
      <c r="E9" s="136" t="s">
        <v>41</v>
      </c>
      <c r="F9" s="136" t="s">
        <v>42</v>
      </c>
      <c r="G9" s="177" t="s">
        <v>576</v>
      </c>
      <c r="H9" s="13" t="s">
        <v>577</v>
      </c>
      <c r="I9" s="14" t="s">
        <v>1111</v>
      </c>
      <c r="J9" s="14"/>
      <c r="K9" s="14"/>
      <c r="L9" s="14">
        <v>5</v>
      </c>
      <c r="M9" s="14"/>
      <c r="N9" s="14"/>
      <c r="O9" s="176"/>
      <c r="P9" s="176"/>
      <c r="Q9" s="13" t="s">
        <v>1099</v>
      </c>
    </row>
    <row r="10" spans="1:17" ht="63.75">
      <c r="A10" s="464"/>
      <c r="B10" s="284"/>
      <c r="C10" s="326"/>
      <c r="D10" s="326"/>
      <c r="E10" s="136" t="s">
        <v>43</v>
      </c>
      <c r="F10" s="225" t="s">
        <v>1264</v>
      </c>
      <c r="G10" s="12" t="s">
        <v>578</v>
      </c>
      <c r="H10" s="13" t="s">
        <v>579</v>
      </c>
      <c r="I10" s="14">
        <v>1</v>
      </c>
      <c r="J10" s="14"/>
      <c r="K10" s="14"/>
      <c r="L10" s="14">
        <v>1</v>
      </c>
      <c r="M10" s="14"/>
      <c r="N10" s="14"/>
      <c r="O10" s="176"/>
      <c r="P10" s="176"/>
      <c r="Q10" s="13" t="s">
        <v>1099</v>
      </c>
    </row>
    <row r="11" spans="1:17" ht="28.5">
      <c r="A11" s="464"/>
      <c r="B11" s="284"/>
      <c r="C11" s="141" t="s">
        <v>44</v>
      </c>
      <c r="D11" s="142" t="s">
        <v>432</v>
      </c>
      <c r="E11" s="142" t="s">
        <v>431</v>
      </c>
      <c r="F11" s="143" t="s">
        <v>431</v>
      </c>
      <c r="G11" s="144" t="s">
        <v>432</v>
      </c>
      <c r="H11" s="142" t="s">
        <v>431</v>
      </c>
      <c r="I11" s="143" t="s">
        <v>431</v>
      </c>
      <c r="J11" s="142"/>
      <c r="K11" s="142"/>
      <c r="L11" s="143"/>
      <c r="M11" s="142"/>
      <c r="N11" s="142"/>
      <c r="O11" s="176"/>
      <c r="P11" s="176"/>
      <c r="Q11" s="13" t="s">
        <v>1099</v>
      </c>
    </row>
    <row r="12" spans="1:17" ht="63.75">
      <c r="A12" s="464"/>
      <c r="B12" s="284"/>
      <c r="C12" s="141" t="s">
        <v>45</v>
      </c>
      <c r="D12" s="460" t="s">
        <v>46</v>
      </c>
      <c r="E12" s="13" t="s">
        <v>47</v>
      </c>
      <c r="F12" s="136" t="s">
        <v>48</v>
      </c>
      <c r="G12" s="12" t="s">
        <v>580</v>
      </c>
      <c r="H12" s="13" t="s">
        <v>581</v>
      </c>
      <c r="I12" s="14" t="s">
        <v>1111</v>
      </c>
      <c r="J12" s="14"/>
      <c r="K12" s="14"/>
      <c r="L12" s="325">
        <v>4</v>
      </c>
      <c r="M12" s="14"/>
      <c r="N12" s="14"/>
      <c r="O12" s="176"/>
      <c r="P12" s="176"/>
      <c r="Q12" s="13" t="s">
        <v>1099</v>
      </c>
    </row>
    <row r="13" spans="1:17" ht="63.75">
      <c r="A13" s="464"/>
      <c r="B13" s="264"/>
      <c r="C13" s="145"/>
      <c r="D13" s="460"/>
      <c r="E13" s="13" t="s">
        <v>49</v>
      </c>
      <c r="F13" s="136" t="s">
        <v>48</v>
      </c>
      <c r="G13" s="12" t="s">
        <v>582</v>
      </c>
      <c r="H13" s="13" t="s">
        <v>583</v>
      </c>
      <c r="I13" s="14" t="s">
        <v>1111</v>
      </c>
      <c r="J13" s="14"/>
      <c r="K13" s="14"/>
      <c r="L13" s="326"/>
      <c r="M13" s="14"/>
      <c r="N13" s="14"/>
      <c r="O13" s="176"/>
      <c r="P13" s="176"/>
      <c r="Q13" s="13" t="s">
        <v>1099</v>
      </c>
    </row>
    <row r="14" spans="1:17" ht="25.5">
      <c r="A14" s="464"/>
      <c r="B14" s="18" t="s">
        <v>253</v>
      </c>
      <c r="C14" s="219"/>
      <c r="D14" s="54"/>
      <c r="E14" s="21"/>
      <c r="F14" s="220"/>
      <c r="G14" s="22"/>
      <c r="H14" s="21"/>
      <c r="I14" s="20"/>
      <c r="J14" s="20">
        <f>+K14+L14+M14+N14</f>
        <v>18</v>
      </c>
      <c r="K14" s="20"/>
      <c r="L14" s="100">
        <f>SUM(L5:L13)</f>
        <v>18</v>
      </c>
      <c r="M14" s="100">
        <f>SUM(M5:M13)</f>
        <v>0</v>
      </c>
      <c r="N14" s="100">
        <f>SUM(N5:N13)</f>
        <v>0</v>
      </c>
      <c r="O14" s="21"/>
      <c r="P14" s="21"/>
      <c r="Q14" s="21"/>
    </row>
    <row r="15" spans="1:17" ht="51">
      <c r="A15" s="464"/>
      <c r="B15" s="285" t="s">
        <v>50</v>
      </c>
      <c r="C15" s="295" t="s">
        <v>51</v>
      </c>
      <c r="D15" s="325" t="s">
        <v>52</v>
      </c>
      <c r="E15" s="136" t="s">
        <v>53</v>
      </c>
      <c r="F15" s="136" t="s">
        <v>54</v>
      </c>
      <c r="G15" s="177" t="s">
        <v>584</v>
      </c>
      <c r="H15" s="13" t="s">
        <v>585</v>
      </c>
      <c r="I15" s="14" t="s">
        <v>1111</v>
      </c>
      <c r="J15" s="14">
        <f>+K15+L15+M15+N15</f>
        <v>4</v>
      </c>
      <c r="K15" s="14"/>
      <c r="L15" s="14">
        <v>4</v>
      </c>
      <c r="M15" s="13"/>
      <c r="N15" s="13"/>
      <c r="O15" s="176"/>
      <c r="P15" s="176"/>
      <c r="Q15" s="13" t="s">
        <v>1099</v>
      </c>
    </row>
    <row r="16" spans="1:17" ht="51">
      <c r="A16" s="464"/>
      <c r="B16" s="286"/>
      <c r="C16" s="296"/>
      <c r="D16" s="326"/>
      <c r="E16" s="136" t="s">
        <v>55</v>
      </c>
      <c r="F16" s="136" t="s">
        <v>56</v>
      </c>
      <c r="G16" s="177" t="s">
        <v>586</v>
      </c>
      <c r="H16" s="13" t="s">
        <v>587</v>
      </c>
      <c r="I16" s="14" t="s">
        <v>1111</v>
      </c>
      <c r="J16" s="14">
        <f aca="true" t="shared" si="0" ref="J16:J21">+K16+L16+M16+N16</f>
        <v>4</v>
      </c>
      <c r="K16" s="14"/>
      <c r="L16" s="14">
        <v>4</v>
      </c>
      <c r="M16" s="14"/>
      <c r="N16" s="14"/>
      <c r="O16" s="176"/>
      <c r="P16" s="176"/>
      <c r="Q16" s="13" t="s">
        <v>1099</v>
      </c>
    </row>
    <row r="17" spans="1:17" ht="63.75">
      <c r="A17" s="464"/>
      <c r="B17" s="286"/>
      <c r="C17" s="295" t="s">
        <v>57</v>
      </c>
      <c r="D17" s="325" t="s">
        <v>58</v>
      </c>
      <c r="E17" s="13" t="s">
        <v>59</v>
      </c>
      <c r="F17" s="136" t="s">
        <v>56</v>
      </c>
      <c r="G17" s="177" t="s">
        <v>588</v>
      </c>
      <c r="H17" s="13" t="s">
        <v>589</v>
      </c>
      <c r="I17" s="14" t="s">
        <v>1111</v>
      </c>
      <c r="J17" s="14">
        <f t="shared" si="0"/>
        <v>1</v>
      </c>
      <c r="K17" s="14"/>
      <c r="L17" s="14">
        <v>1</v>
      </c>
      <c r="M17" s="14"/>
      <c r="N17" s="14"/>
      <c r="O17" s="176"/>
      <c r="P17" s="176"/>
      <c r="Q17" s="13" t="s">
        <v>1099</v>
      </c>
    </row>
    <row r="18" spans="1:17" ht="51">
      <c r="A18" s="464"/>
      <c r="B18" s="286"/>
      <c r="C18" s="296"/>
      <c r="D18" s="326"/>
      <c r="E18" s="13" t="s">
        <v>590</v>
      </c>
      <c r="F18" s="136" t="s">
        <v>54</v>
      </c>
      <c r="G18" s="177" t="s">
        <v>591</v>
      </c>
      <c r="H18" s="13" t="s">
        <v>592</v>
      </c>
      <c r="I18" s="14" t="s">
        <v>1111</v>
      </c>
      <c r="J18" s="14">
        <f t="shared" si="0"/>
        <v>2</v>
      </c>
      <c r="K18" s="14"/>
      <c r="L18" s="14">
        <v>2</v>
      </c>
      <c r="M18" s="14"/>
      <c r="N18" s="14"/>
      <c r="O18" s="176"/>
      <c r="P18" s="176"/>
      <c r="Q18" s="13" t="s">
        <v>1099</v>
      </c>
    </row>
    <row r="19" spans="1:17" ht="89.25">
      <c r="A19" s="464"/>
      <c r="B19" s="286"/>
      <c r="C19" s="141" t="s">
        <v>60</v>
      </c>
      <c r="D19" s="136" t="s">
        <v>61</v>
      </c>
      <c r="E19" s="13" t="s">
        <v>62</v>
      </c>
      <c r="F19" s="136" t="s">
        <v>56</v>
      </c>
      <c r="G19" s="177" t="s">
        <v>593</v>
      </c>
      <c r="H19" s="13" t="s">
        <v>594</v>
      </c>
      <c r="I19" s="14" t="s">
        <v>1111</v>
      </c>
      <c r="J19" s="14">
        <f t="shared" si="0"/>
        <v>3</v>
      </c>
      <c r="K19" s="14"/>
      <c r="L19" s="14">
        <v>3</v>
      </c>
      <c r="M19" s="14"/>
      <c r="N19" s="14"/>
      <c r="O19" s="176"/>
      <c r="P19" s="176"/>
      <c r="Q19" s="13" t="s">
        <v>1099</v>
      </c>
    </row>
    <row r="20" spans="1:17" ht="102">
      <c r="A20" s="464"/>
      <c r="B20" s="287"/>
      <c r="C20" s="141" t="s">
        <v>63</v>
      </c>
      <c r="D20" s="226" t="s">
        <v>595</v>
      </c>
      <c r="E20" s="136" t="s">
        <v>64</v>
      </c>
      <c r="F20" s="136" t="s">
        <v>596</v>
      </c>
      <c r="G20" s="177" t="s">
        <v>597</v>
      </c>
      <c r="H20" s="13" t="s">
        <v>598</v>
      </c>
      <c r="I20" s="14" t="s">
        <v>1111</v>
      </c>
      <c r="J20" s="14">
        <f t="shared" si="0"/>
        <v>3</v>
      </c>
      <c r="K20" s="14"/>
      <c r="L20" s="14">
        <v>3</v>
      </c>
      <c r="M20" s="14"/>
      <c r="N20" s="14"/>
      <c r="O20" s="176"/>
      <c r="P20" s="176"/>
      <c r="Q20" s="13" t="s">
        <v>1099</v>
      </c>
    </row>
    <row r="21" spans="1:17" ht="25.5">
      <c r="A21" s="464"/>
      <c r="B21" s="18" t="s">
        <v>253</v>
      </c>
      <c r="C21" s="219"/>
      <c r="D21" s="185"/>
      <c r="E21" s="220"/>
      <c r="F21" s="220"/>
      <c r="G21" s="22"/>
      <c r="H21" s="21"/>
      <c r="I21" s="20"/>
      <c r="J21" s="20">
        <f t="shared" si="0"/>
        <v>17</v>
      </c>
      <c r="K21" s="20">
        <f>+K20+K19+K18+K17+K16+K15</f>
        <v>0</v>
      </c>
      <c r="L21" s="20">
        <f>+L20+L19+L18+L17+L16+L15</f>
        <v>17</v>
      </c>
      <c r="M21" s="20">
        <f>+M20+M19+M18+M17+M16+M15</f>
        <v>0</v>
      </c>
      <c r="N21" s="20">
        <f>+N20+N19+N18+N17+N16+N15</f>
        <v>0</v>
      </c>
      <c r="O21" s="21"/>
      <c r="P21" s="21"/>
      <c r="Q21" s="21"/>
    </row>
    <row r="22" spans="1:17" ht="76.5">
      <c r="A22" s="464"/>
      <c r="B22" s="351" t="s">
        <v>65</v>
      </c>
      <c r="C22" s="141" t="s">
        <v>66</v>
      </c>
      <c r="D22" s="131" t="s">
        <v>599</v>
      </c>
      <c r="E22" s="227" t="s">
        <v>600</v>
      </c>
      <c r="F22" s="131" t="s">
        <v>70</v>
      </c>
      <c r="G22" s="12" t="s">
        <v>601</v>
      </c>
      <c r="H22" s="13" t="s">
        <v>602</v>
      </c>
      <c r="I22" s="14">
        <v>1</v>
      </c>
      <c r="J22" s="14"/>
      <c r="K22" s="14"/>
      <c r="L22" s="14"/>
      <c r="M22" s="14"/>
      <c r="N22" s="14"/>
      <c r="O22" s="13"/>
      <c r="P22" s="13"/>
      <c r="Q22" s="13" t="s">
        <v>603</v>
      </c>
    </row>
    <row r="23" spans="1:17" ht="76.5">
      <c r="A23" s="464"/>
      <c r="B23" s="352"/>
      <c r="C23" s="141" t="s">
        <v>67</v>
      </c>
      <c r="D23" s="136" t="s">
        <v>68</v>
      </c>
      <c r="E23" s="136" t="s">
        <v>69</v>
      </c>
      <c r="F23" s="136" t="s">
        <v>70</v>
      </c>
      <c r="G23" s="12" t="s">
        <v>604</v>
      </c>
      <c r="H23" s="13" t="s">
        <v>605</v>
      </c>
      <c r="I23" s="14">
        <v>2</v>
      </c>
      <c r="J23" s="14"/>
      <c r="K23" s="14"/>
      <c r="L23" s="14">
        <v>3</v>
      </c>
      <c r="M23" s="14"/>
      <c r="N23" s="14"/>
      <c r="O23" s="13"/>
      <c r="P23" s="13"/>
      <c r="Q23" s="13" t="s">
        <v>606</v>
      </c>
    </row>
    <row r="24" spans="1:17" ht="102">
      <c r="A24" s="464"/>
      <c r="B24" s="352"/>
      <c r="C24" s="295" t="s">
        <v>71</v>
      </c>
      <c r="D24" s="325" t="s">
        <v>277</v>
      </c>
      <c r="E24" s="136" t="s">
        <v>278</v>
      </c>
      <c r="F24" s="136" t="s">
        <v>279</v>
      </c>
      <c r="G24" s="12" t="s">
        <v>607</v>
      </c>
      <c r="H24" s="13" t="s">
        <v>608</v>
      </c>
      <c r="I24" s="14">
        <v>1</v>
      </c>
      <c r="J24" s="14"/>
      <c r="K24" s="14"/>
      <c r="L24" s="14">
        <v>7</v>
      </c>
      <c r="M24" s="14"/>
      <c r="N24" s="14"/>
      <c r="O24" s="13"/>
      <c r="P24" s="13"/>
      <c r="Q24" s="13" t="s">
        <v>1099</v>
      </c>
    </row>
    <row r="25" spans="1:17" ht="63.75">
      <c r="A25" s="464"/>
      <c r="B25" s="352"/>
      <c r="C25" s="296"/>
      <c r="D25" s="326"/>
      <c r="E25" s="136" t="s">
        <v>280</v>
      </c>
      <c r="F25" s="146" t="s">
        <v>609</v>
      </c>
      <c r="G25" s="12" t="s">
        <v>610</v>
      </c>
      <c r="H25" s="13" t="s">
        <v>611</v>
      </c>
      <c r="I25" s="14">
        <v>1</v>
      </c>
      <c r="J25" s="14"/>
      <c r="K25" s="14"/>
      <c r="L25" s="14">
        <v>3</v>
      </c>
      <c r="M25" s="14"/>
      <c r="N25" s="14"/>
      <c r="O25" s="13"/>
      <c r="P25" s="13"/>
      <c r="Q25" s="13" t="s">
        <v>760</v>
      </c>
    </row>
    <row r="26" spans="1:17" ht="85.5">
      <c r="A26" s="464"/>
      <c r="B26" s="352"/>
      <c r="C26" s="228" t="s">
        <v>281</v>
      </c>
      <c r="D26" s="37" t="s">
        <v>282</v>
      </c>
      <c r="E26" s="136" t="s">
        <v>283</v>
      </c>
      <c r="F26" s="147" t="s">
        <v>612</v>
      </c>
      <c r="G26" s="12" t="s">
        <v>613</v>
      </c>
      <c r="H26" s="13" t="s">
        <v>614</v>
      </c>
      <c r="I26" s="14">
        <v>2</v>
      </c>
      <c r="J26" s="14"/>
      <c r="K26" s="14"/>
      <c r="L26" s="14">
        <v>0</v>
      </c>
      <c r="M26" s="14"/>
      <c r="N26" s="14"/>
      <c r="O26" s="13"/>
      <c r="P26" s="13"/>
      <c r="Q26" s="13" t="s">
        <v>1099</v>
      </c>
    </row>
    <row r="27" spans="1:17" ht="76.5">
      <c r="A27" s="464"/>
      <c r="B27" s="352"/>
      <c r="C27" s="288" t="s">
        <v>284</v>
      </c>
      <c r="D27" s="325" t="s">
        <v>285</v>
      </c>
      <c r="E27" s="136" t="s">
        <v>286</v>
      </c>
      <c r="F27" s="297" t="s">
        <v>287</v>
      </c>
      <c r="G27" s="12" t="s">
        <v>615</v>
      </c>
      <c r="H27" s="13" t="s">
        <v>616</v>
      </c>
      <c r="I27" s="14">
        <v>1</v>
      </c>
      <c r="J27" s="14"/>
      <c r="K27" s="14"/>
      <c r="L27" s="14"/>
      <c r="M27" s="14"/>
      <c r="N27" s="14"/>
      <c r="O27" s="13"/>
      <c r="P27" s="13"/>
      <c r="Q27" s="13" t="s">
        <v>1099</v>
      </c>
    </row>
    <row r="28" spans="1:17" ht="51">
      <c r="A28" s="464"/>
      <c r="B28" s="352"/>
      <c r="C28" s="289"/>
      <c r="D28" s="326"/>
      <c r="E28" s="13" t="s">
        <v>288</v>
      </c>
      <c r="F28" s="291"/>
      <c r="G28" s="12" t="s">
        <v>617</v>
      </c>
      <c r="H28" s="13" t="s">
        <v>618</v>
      </c>
      <c r="I28" s="14">
        <v>1</v>
      </c>
      <c r="J28" s="14"/>
      <c r="K28" s="14"/>
      <c r="L28" s="14"/>
      <c r="M28" s="14"/>
      <c r="N28" s="14"/>
      <c r="O28" s="13"/>
      <c r="P28" s="13"/>
      <c r="Q28" s="13" t="s">
        <v>761</v>
      </c>
    </row>
    <row r="29" spans="1:17" ht="76.5">
      <c r="A29" s="464"/>
      <c r="B29" s="352"/>
      <c r="C29" s="141" t="s">
        <v>289</v>
      </c>
      <c r="D29" s="13" t="s">
        <v>290</v>
      </c>
      <c r="E29" s="13" t="s">
        <v>291</v>
      </c>
      <c r="F29" s="226" t="s">
        <v>292</v>
      </c>
      <c r="G29" s="12" t="s">
        <v>619</v>
      </c>
      <c r="H29" s="13" t="s">
        <v>620</v>
      </c>
      <c r="I29" s="14">
        <v>1</v>
      </c>
      <c r="J29" s="14"/>
      <c r="K29" s="14"/>
      <c r="L29" s="14">
        <v>0</v>
      </c>
      <c r="M29" s="14"/>
      <c r="N29" s="14"/>
      <c r="O29" s="13"/>
      <c r="P29" s="13"/>
      <c r="Q29" s="13" t="s">
        <v>1099</v>
      </c>
    </row>
    <row r="30" spans="1:17" ht="63.75">
      <c r="A30" s="464"/>
      <c r="B30" s="352"/>
      <c r="C30" s="141" t="s">
        <v>293</v>
      </c>
      <c r="D30" s="419" t="s">
        <v>621</v>
      </c>
      <c r="E30" s="13" t="s">
        <v>294</v>
      </c>
      <c r="F30" s="226" t="s">
        <v>622</v>
      </c>
      <c r="G30" s="12" t="s">
        <v>623</v>
      </c>
      <c r="H30" s="13" t="s">
        <v>624</v>
      </c>
      <c r="I30" s="14">
        <v>6</v>
      </c>
      <c r="J30" s="14"/>
      <c r="K30" s="14"/>
      <c r="L30" s="14">
        <v>17</v>
      </c>
      <c r="M30" s="14"/>
      <c r="N30" s="14"/>
      <c r="O30" s="13"/>
      <c r="P30" s="13"/>
      <c r="Q30" s="13" t="s">
        <v>513</v>
      </c>
    </row>
    <row r="31" spans="1:17" ht="38.25">
      <c r="A31" s="464"/>
      <c r="B31" s="352"/>
      <c r="C31" s="141"/>
      <c r="D31" s="465"/>
      <c r="E31" s="14" t="s">
        <v>295</v>
      </c>
      <c r="F31" s="149" t="s">
        <v>625</v>
      </c>
      <c r="G31" s="12" t="s">
        <v>626</v>
      </c>
      <c r="H31" s="13" t="s">
        <v>627</v>
      </c>
      <c r="I31" s="14">
        <v>1</v>
      </c>
      <c r="J31" s="14"/>
      <c r="K31" s="14"/>
      <c r="L31" s="14">
        <v>40</v>
      </c>
      <c r="M31" s="14"/>
      <c r="N31" s="14"/>
      <c r="O31" s="13"/>
      <c r="P31" s="13"/>
      <c r="Q31" s="13" t="s">
        <v>513</v>
      </c>
    </row>
    <row r="32" spans="1:17" ht="38.25">
      <c r="A32" s="464"/>
      <c r="B32" s="352"/>
      <c r="C32" s="141"/>
      <c r="D32" s="466"/>
      <c r="E32" s="14" t="s">
        <v>628</v>
      </c>
      <c r="F32" s="149" t="s">
        <v>757</v>
      </c>
      <c r="G32" s="12" t="s">
        <v>758</v>
      </c>
      <c r="H32" s="13" t="s">
        <v>759</v>
      </c>
      <c r="I32" s="14">
        <v>1</v>
      </c>
      <c r="J32" s="14"/>
      <c r="K32" s="14"/>
      <c r="L32" s="14">
        <v>10</v>
      </c>
      <c r="M32" s="14"/>
      <c r="N32" s="14"/>
      <c r="O32" s="13"/>
      <c r="P32" s="13"/>
      <c r="Q32" s="13" t="s">
        <v>513</v>
      </c>
    </row>
    <row r="33" spans="1:17" ht="42.75">
      <c r="A33" s="464"/>
      <c r="B33" s="353"/>
      <c r="C33" s="141" t="s">
        <v>296</v>
      </c>
      <c r="D33" s="339" t="s">
        <v>297</v>
      </c>
      <c r="E33" s="340"/>
      <c r="F33" s="341"/>
      <c r="G33" s="12"/>
      <c r="H33" s="13"/>
      <c r="I33" s="14"/>
      <c r="J33" s="14"/>
      <c r="K33" s="14"/>
      <c r="L33" s="14"/>
      <c r="M33" s="14"/>
      <c r="N33" s="14"/>
      <c r="O33" s="13"/>
      <c r="P33" s="13"/>
      <c r="Q33" s="13"/>
    </row>
    <row r="34" spans="1:17" ht="25.5">
      <c r="A34" s="464"/>
      <c r="B34" s="18" t="s">
        <v>253</v>
      </c>
      <c r="C34" s="219"/>
      <c r="D34" s="229"/>
      <c r="E34" s="230"/>
      <c r="F34" s="231"/>
      <c r="G34" s="22"/>
      <c r="H34" s="21"/>
      <c r="I34" s="20"/>
      <c r="J34" s="20"/>
      <c r="K34" s="20"/>
      <c r="L34" s="20"/>
      <c r="M34" s="20"/>
      <c r="N34" s="20"/>
      <c r="O34" s="21"/>
      <c r="P34" s="21"/>
      <c r="Q34" s="21"/>
    </row>
    <row r="35" spans="1:17" ht="42.75">
      <c r="A35" s="464"/>
      <c r="B35" s="351" t="s">
        <v>298</v>
      </c>
      <c r="C35" s="150" t="s">
        <v>299</v>
      </c>
      <c r="D35" s="339" t="s">
        <v>300</v>
      </c>
      <c r="E35" s="340"/>
      <c r="F35" s="341"/>
      <c r="G35" s="12"/>
      <c r="H35" s="13"/>
      <c r="I35" s="14"/>
      <c r="J35" s="14"/>
      <c r="K35" s="14"/>
      <c r="L35" s="14"/>
      <c r="M35" s="14"/>
      <c r="N35" s="14"/>
      <c r="O35" s="13"/>
      <c r="P35" s="13"/>
      <c r="Q35" s="13"/>
    </row>
    <row r="36" spans="1:17" ht="42.75">
      <c r="A36" s="464"/>
      <c r="B36" s="352"/>
      <c r="C36" s="150" t="s">
        <v>301</v>
      </c>
      <c r="D36" s="339" t="s">
        <v>302</v>
      </c>
      <c r="E36" s="340"/>
      <c r="F36" s="341"/>
      <c r="G36" s="12"/>
      <c r="H36" s="13"/>
      <c r="I36" s="14"/>
      <c r="J36" s="14"/>
      <c r="K36" s="14"/>
      <c r="L36" s="14"/>
      <c r="M36" s="14"/>
      <c r="N36" s="14"/>
      <c r="O36" s="13"/>
      <c r="P36" s="13"/>
      <c r="Q36" s="13"/>
    </row>
    <row r="37" spans="1:17" ht="28.5">
      <c r="A37" s="464"/>
      <c r="B37" s="352"/>
      <c r="C37" s="150" t="s">
        <v>303</v>
      </c>
      <c r="D37" s="146" t="s">
        <v>432</v>
      </c>
      <c r="E37" s="146" t="s">
        <v>431</v>
      </c>
      <c r="F37" s="136" t="s">
        <v>431</v>
      </c>
      <c r="G37" s="12"/>
      <c r="H37" s="13"/>
      <c r="I37" s="14"/>
      <c r="J37" s="14"/>
      <c r="K37" s="14"/>
      <c r="L37" s="14"/>
      <c r="M37" s="14"/>
      <c r="N37" s="14"/>
      <c r="O37" s="13"/>
      <c r="P37" s="13"/>
      <c r="Q37" s="13"/>
    </row>
    <row r="38" spans="1:17" ht="28.5">
      <c r="A38" s="464"/>
      <c r="B38" s="352"/>
      <c r="C38" s="150" t="s">
        <v>304</v>
      </c>
      <c r="D38" s="147"/>
      <c r="E38" s="147"/>
      <c r="F38" s="151"/>
      <c r="G38" s="12"/>
      <c r="H38" s="13"/>
      <c r="I38" s="14"/>
      <c r="J38" s="14"/>
      <c r="K38" s="14"/>
      <c r="L38" s="14"/>
      <c r="M38" s="14"/>
      <c r="N38" s="14"/>
      <c r="O38" s="13"/>
      <c r="P38" s="13"/>
      <c r="Q38" s="13" t="s">
        <v>513</v>
      </c>
    </row>
    <row r="39" spans="1:17" ht="28.5">
      <c r="A39" s="464"/>
      <c r="B39" s="352"/>
      <c r="C39" s="150" t="s">
        <v>305</v>
      </c>
      <c r="D39" s="147"/>
      <c r="E39" s="147"/>
      <c r="F39" s="151"/>
      <c r="G39" s="12"/>
      <c r="H39" s="13"/>
      <c r="I39" s="14"/>
      <c r="J39" s="14"/>
      <c r="K39" s="14"/>
      <c r="L39" s="14"/>
      <c r="M39" s="14"/>
      <c r="N39" s="14"/>
      <c r="O39" s="13"/>
      <c r="P39" s="13"/>
      <c r="Q39" s="13" t="s">
        <v>513</v>
      </c>
    </row>
    <row r="40" spans="1:17" ht="25.5">
      <c r="A40" s="464"/>
      <c r="B40" s="18" t="s">
        <v>253</v>
      </c>
      <c r="C40" s="169"/>
      <c r="D40" s="138"/>
      <c r="E40" s="138"/>
      <c r="F40" s="140"/>
      <c r="G40" s="115"/>
      <c r="H40" s="114"/>
      <c r="I40" s="116"/>
      <c r="J40" s="116">
        <f>+K40+L40+M40+N40</f>
        <v>80</v>
      </c>
      <c r="K40" s="116"/>
      <c r="L40" s="116">
        <f>SUM(L22:L39)</f>
        <v>80</v>
      </c>
      <c r="M40" s="116">
        <f>SUM(M22:M39)</f>
        <v>0</v>
      </c>
      <c r="N40" s="116">
        <f>SUM(N22:N39)</f>
        <v>0</v>
      </c>
      <c r="O40" s="114"/>
      <c r="P40" s="114"/>
      <c r="Q40" s="114"/>
    </row>
    <row r="41" spans="1:17" ht="14.25">
      <c r="A41" s="197"/>
      <c r="B41" s="41" t="s">
        <v>459</v>
      </c>
      <c r="C41" s="222"/>
      <c r="D41" s="232"/>
      <c r="E41" s="233"/>
      <c r="F41" s="234"/>
      <c r="G41" s="45"/>
      <c r="H41" s="44"/>
      <c r="I41" s="46"/>
      <c r="J41" s="46">
        <f>+K41+L41+M41+N41</f>
        <v>115</v>
      </c>
      <c r="K41" s="46">
        <f>+K40+K21+K14</f>
        <v>0</v>
      </c>
      <c r="L41" s="46">
        <f>+L40+L21+L14</f>
        <v>115</v>
      </c>
      <c r="M41" s="46">
        <f>+M40+M21+M14</f>
        <v>0</v>
      </c>
      <c r="N41" s="46">
        <f>+N40+N21+N14</f>
        <v>0</v>
      </c>
      <c r="O41" s="44"/>
      <c r="P41" s="44"/>
      <c r="Q41" s="44"/>
    </row>
  </sheetData>
  <mergeCells count="36">
    <mergeCell ref="F27:F28"/>
    <mergeCell ref="D30:D32"/>
    <mergeCell ref="D33:F33"/>
    <mergeCell ref="B35:B39"/>
    <mergeCell ref="D35:F35"/>
    <mergeCell ref="D36:F36"/>
    <mergeCell ref="L12:L13"/>
    <mergeCell ref="B15:B20"/>
    <mergeCell ref="C15:C16"/>
    <mergeCell ref="D15:D16"/>
    <mergeCell ref="C17:C18"/>
    <mergeCell ref="D17:D18"/>
    <mergeCell ref="A5:A40"/>
    <mergeCell ref="B5:B13"/>
    <mergeCell ref="C9:C10"/>
    <mergeCell ref="D9:D10"/>
    <mergeCell ref="D12:D13"/>
    <mergeCell ref="B22:B33"/>
    <mergeCell ref="C24:C25"/>
    <mergeCell ref="D24:D25"/>
    <mergeCell ref="C27:C28"/>
    <mergeCell ref="D27:D28"/>
    <mergeCell ref="J3:J4"/>
    <mergeCell ref="K3:N3"/>
    <mergeCell ref="O3:P3"/>
    <mergeCell ref="Q3:Q4"/>
    <mergeCell ref="B1:Q1"/>
    <mergeCell ref="B2:Q2"/>
    <mergeCell ref="A3:A4"/>
    <mergeCell ref="B3:B4"/>
    <mergeCell ref="C3:C4"/>
    <mergeCell ref="D3:D4"/>
    <mergeCell ref="E3:E4"/>
    <mergeCell ref="F3:F4"/>
    <mergeCell ref="G3:G4"/>
    <mergeCell ref="H3:I3"/>
  </mergeCells>
  <printOptions/>
  <pageMargins left="0.75" right="0.75" top="1" bottom="1" header="0" footer="0"/>
  <pageSetup orientation="portrait" r:id="rId1"/>
</worksheet>
</file>

<file path=xl/worksheets/sheet11.xml><?xml version="1.0" encoding="utf-8"?>
<worksheet xmlns="http://schemas.openxmlformats.org/spreadsheetml/2006/main" xmlns:r="http://schemas.openxmlformats.org/officeDocument/2006/relationships">
  <dimension ref="A1:Q14"/>
  <sheetViews>
    <sheetView workbookViewId="0" topLeftCell="G1">
      <selection activeCell="Q9" sqref="Q9"/>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28.5">
      <c r="A5" s="467" t="s">
        <v>306</v>
      </c>
      <c r="B5" s="305" t="s">
        <v>307</v>
      </c>
      <c r="C5" s="141" t="s">
        <v>308</v>
      </c>
      <c r="D5" s="339" t="s">
        <v>309</v>
      </c>
      <c r="E5" s="340"/>
      <c r="F5" s="341"/>
      <c r="G5" s="12"/>
      <c r="H5" s="136"/>
      <c r="I5" s="14"/>
      <c r="J5" s="13"/>
      <c r="K5" s="13"/>
      <c r="L5" s="13"/>
      <c r="M5" s="13"/>
      <c r="N5" s="13"/>
      <c r="O5" s="13"/>
      <c r="P5" s="13"/>
      <c r="Q5" s="13"/>
    </row>
    <row r="6" spans="1:17" ht="51">
      <c r="A6" s="468"/>
      <c r="B6" s="306"/>
      <c r="C6" s="141" t="s">
        <v>310</v>
      </c>
      <c r="D6" s="131" t="s">
        <v>762</v>
      </c>
      <c r="E6" s="131" t="s">
        <v>311</v>
      </c>
      <c r="F6" s="136" t="s">
        <v>1220</v>
      </c>
      <c r="G6" s="152" t="s">
        <v>763</v>
      </c>
      <c r="H6" s="153" t="s">
        <v>764</v>
      </c>
      <c r="I6" s="154">
        <v>1</v>
      </c>
      <c r="J6" s="153"/>
      <c r="K6" s="153"/>
      <c r="L6" s="153">
        <v>0</v>
      </c>
      <c r="M6" s="153"/>
      <c r="N6" s="153"/>
      <c r="O6" s="153"/>
      <c r="P6" s="153"/>
      <c r="Q6" s="153" t="s">
        <v>773</v>
      </c>
    </row>
    <row r="7" spans="1:17" ht="25.5">
      <c r="A7" s="468"/>
      <c r="B7" s="18" t="s">
        <v>253</v>
      </c>
      <c r="C7" s="219"/>
      <c r="D7" s="235"/>
      <c r="E7" s="235"/>
      <c r="F7" s="220"/>
      <c r="G7" s="22"/>
      <c r="H7" s="21"/>
      <c r="I7" s="20"/>
      <c r="J7" s="21"/>
      <c r="K7" s="236">
        <f>+SUM(K5:K6)</f>
        <v>0</v>
      </c>
      <c r="L7" s="236">
        <f>+SUM(L5:L6)</f>
        <v>0</v>
      </c>
      <c r="M7" s="236">
        <f>+SUM(M5:M6)</f>
        <v>0</v>
      </c>
      <c r="N7" s="236">
        <f>+SUM(N5:N6)</f>
        <v>0</v>
      </c>
      <c r="O7" s="21"/>
      <c r="P7" s="21"/>
      <c r="Q7" s="21"/>
    </row>
    <row r="8" spans="1:17" ht="28.5">
      <c r="A8" s="468"/>
      <c r="B8" s="347" t="s">
        <v>312</v>
      </c>
      <c r="C8" s="141" t="s">
        <v>313</v>
      </c>
      <c r="D8" s="142" t="s">
        <v>431</v>
      </c>
      <c r="E8" s="142" t="s">
        <v>431</v>
      </c>
      <c r="F8" s="142" t="s">
        <v>431</v>
      </c>
      <c r="G8" s="152"/>
      <c r="H8" s="153"/>
      <c r="I8" s="154"/>
      <c r="J8" s="153"/>
      <c r="K8" s="153"/>
      <c r="L8" s="153"/>
      <c r="M8" s="153"/>
      <c r="N8" s="153"/>
      <c r="O8" s="153"/>
      <c r="P8" s="153"/>
      <c r="Q8" s="153"/>
    </row>
    <row r="9" spans="1:17" ht="63.75">
      <c r="A9" s="468"/>
      <c r="B9" s="348"/>
      <c r="C9" s="141" t="s">
        <v>314</v>
      </c>
      <c r="D9" s="155" t="s">
        <v>315</v>
      </c>
      <c r="E9" s="155" t="s">
        <v>316</v>
      </c>
      <c r="F9" s="155" t="s">
        <v>765</v>
      </c>
      <c r="G9" s="152" t="s">
        <v>351</v>
      </c>
      <c r="H9" s="153" t="s">
        <v>766</v>
      </c>
      <c r="I9" s="154">
        <v>1</v>
      </c>
      <c r="J9" s="153"/>
      <c r="K9" s="153"/>
      <c r="L9" s="153">
        <v>3</v>
      </c>
      <c r="M9" s="153"/>
      <c r="N9" s="153"/>
      <c r="O9" s="153"/>
      <c r="P9" s="153"/>
      <c r="Q9" s="153" t="s">
        <v>513</v>
      </c>
    </row>
    <row r="10" spans="1:17" ht="25.5">
      <c r="A10" s="468"/>
      <c r="B10" s="18" t="s">
        <v>253</v>
      </c>
      <c r="C10" s="219"/>
      <c r="D10" s="237"/>
      <c r="E10" s="237"/>
      <c r="F10" s="237"/>
      <c r="G10" s="22"/>
      <c r="H10" s="21"/>
      <c r="I10" s="20"/>
      <c r="J10" s="21"/>
      <c r="K10" s="21">
        <f>+SUM(K8:K9)</f>
        <v>0</v>
      </c>
      <c r="L10" s="21">
        <f>+SUM(L8:L9)</f>
        <v>3</v>
      </c>
      <c r="M10" s="21">
        <f>+SUM(M8:M9)</f>
        <v>0</v>
      </c>
      <c r="N10" s="21">
        <f>+SUM(N8:N9)</f>
        <v>0</v>
      </c>
      <c r="O10" s="21"/>
      <c r="P10" s="21"/>
      <c r="Q10" s="21"/>
    </row>
    <row r="11" spans="1:17" ht="38.25">
      <c r="A11" s="468"/>
      <c r="B11" s="349" t="s">
        <v>317</v>
      </c>
      <c r="C11" s="141" t="s">
        <v>318</v>
      </c>
      <c r="D11" s="302" t="s">
        <v>767</v>
      </c>
      <c r="E11" s="131" t="s">
        <v>319</v>
      </c>
      <c r="F11" s="136" t="s">
        <v>320</v>
      </c>
      <c r="G11" s="152" t="s">
        <v>768</v>
      </c>
      <c r="H11" s="153" t="s">
        <v>769</v>
      </c>
      <c r="I11" s="154">
        <v>1</v>
      </c>
      <c r="J11" s="153"/>
      <c r="K11" s="153"/>
      <c r="L11" s="153">
        <v>0</v>
      </c>
      <c r="M11" s="153"/>
      <c r="N11" s="153"/>
      <c r="O11" s="153"/>
      <c r="P11" s="153"/>
      <c r="Q11" s="153" t="s">
        <v>321</v>
      </c>
    </row>
    <row r="12" spans="1:17" ht="51">
      <c r="A12" s="468"/>
      <c r="B12" s="350"/>
      <c r="C12" s="141" t="s">
        <v>322</v>
      </c>
      <c r="D12" s="303"/>
      <c r="E12" s="131" t="s">
        <v>770</v>
      </c>
      <c r="F12" s="136" t="s">
        <v>320</v>
      </c>
      <c r="G12" s="152" t="s">
        <v>771</v>
      </c>
      <c r="H12" s="153" t="s">
        <v>772</v>
      </c>
      <c r="I12" s="154">
        <v>2</v>
      </c>
      <c r="J12" s="153"/>
      <c r="K12" s="153"/>
      <c r="L12" s="153">
        <v>0</v>
      </c>
      <c r="M12" s="153"/>
      <c r="N12" s="153"/>
      <c r="O12" s="153"/>
      <c r="P12" s="153"/>
      <c r="Q12" s="153" t="s">
        <v>321</v>
      </c>
    </row>
    <row r="13" spans="1:17" ht="25.5">
      <c r="A13" s="468"/>
      <c r="B13" s="18" t="s">
        <v>253</v>
      </c>
      <c r="C13" s="169"/>
      <c r="D13" s="138"/>
      <c r="E13" s="138"/>
      <c r="F13" s="140"/>
      <c r="G13" s="115"/>
      <c r="H13" s="114"/>
      <c r="I13" s="116"/>
      <c r="J13" s="114"/>
      <c r="K13" s="114">
        <f>+SUM(K11:K12)</f>
        <v>0</v>
      </c>
      <c r="L13" s="114">
        <f>+SUM(L11:L12)</f>
        <v>0</v>
      </c>
      <c r="M13" s="114">
        <f>+SUM(M11:M12)</f>
        <v>0</v>
      </c>
      <c r="N13" s="114">
        <f>+SUM(N11:N12)</f>
        <v>0</v>
      </c>
      <c r="O13" s="114"/>
      <c r="P13" s="114"/>
      <c r="Q13" s="114"/>
    </row>
    <row r="14" spans="1:17" ht="14.25">
      <c r="A14" s="238"/>
      <c r="B14" s="41" t="s">
        <v>459</v>
      </c>
      <c r="C14" s="239"/>
      <c r="D14" s="117"/>
      <c r="E14" s="117"/>
      <c r="F14" s="240"/>
      <c r="G14" s="77"/>
      <c r="H14" s="76"/>
      <c r="I14" s="78"/>
      <c r="J14" s="241">
        <f>+K14+L14+M14+N14</f>
        <v>3</v>
      </c>
      <c r="K14" s="241">
        <f>+K13+K10+K7</f>
        <v>0</v>
      </c>
      <c r="L14" s="241">
        <f>+L13+L10+L7</f>
        <v>3</v>
      </c>
      <c r="M14" s="241">
        <f>+M13+M10+M7</f>
        <v>0</v>
      </c>
      <c r="N14" s="241">
        <f>+N13+N10+N7</f>
        <v>0</v>
      </c>
      <c r="O14" s="76"/>
      <c r="P14" s="76"/>
      <c r="Q14" s="76"/>
    </row>
  </sheetData>
  <mergeCells count="20">
    <mergeCell ref="A5:A13"/>
    <mergeCell ref="B5:B6"/>
    <mergeCell ref="D5:F5"/>
    <mergeCell ref="B8:B9"/>
    <mergeCell ref="B11:B12"/>
    <mergeCell ref="D11:D12"/>
    <mergeCell ref="J3:J4"/>
    <mergeCell ref="K3:N3"/>
    <mergeCell ref="O3:P3"/>
    <mergeCell ref="Q3:Q4"/>
    <mergeCell ref="B1:Q1"/>
    <mergeCell ref="B2:Q2"/>
    <mergeCell ref="A3:A4"/>
    <mergeCell ref="B3:B4"/>
    <mergeCell ref="C3:C4"/>
    <mergeCell ref="D3:D4"/>
    <mergeCell ref="E3:E4"/>
    <mergeCell ref="F3:F4"/>
    <mergeCell ref="G3:G4"/>
    <mergeCell ref="H3:I3"/>
  </mergeCells>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dimension ref="A1:R20"/>
  <sheetViews>
    <sheetView workbookViewId="0" topLeftCell="C13">
      <selection activeCell="G12" sqref="G12"/>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1:18" ht="24" customHeight="1">
      <c r="A1" s="407" t="s">
        <v>1221</v>
      </c>
      <c r="B1" s="407" t="s">
        <v>1222</v>
      </c>
      <c r="C1" s="407" t="s">
        <v>1223</v>
      </c>
      <c r="D1" s="409" t="s">
        <v>1224</v>
      </c>
      <c r="E1" s="409" t="s">
        <v>1225</v>
      </c>
      <c r="F1" s="409" t="s">
        <v>1226</v>
      </c>
      <c r="G1" s="411" t="s">
        <v>1227</v>
      </c>
      <c r="H1" s="413" t="s">
        <v>1228</v>
      </c>
      <c r="I1" s="413"/>
      <c r="J1" s="402" t="s">
        <v>1229</v>
      </c>
      <c r="K1" s="403" t="s">
        <v>1230</v>
      </c>
      <c r="L1" s="403"/>
      <c r="M1" s="403"/>
      <c r="N1" s="403"/>
      <c r="O1" s="404" t="s">
        <v>1231</v>
      </c>
      <c r="P1" s="404"/>
      <c r="Q1" s="405" t="s">
        <v>1232</v>
      </c>
      <c r="R1" s="1"/>
    </row>
    <row r="2" spans="1:18" ht="60.75" customHeight="1">
      <c r="A2" s="408"/>
      <c r="B2" s="408"/>
      <c r="C2" s="408"/>
      <c r="D2" s="410"/>
      <c r="E2" s="410"/>
      <c r="F2" s="410"/>
      <c r="G2" s="412"/>
      <c r="H2" s="6" t="s">
        <v>1233</v>
      </c>
      <c r="I2" s="6" t="s">
        <v>1234</v>
      </c>
      <c r="J2" s="402"/>
      <c r="K2" s="7" t="s">
        <v>1235</v>
      </c>
      <c r="L2" s="7" t="s">
        <v>1236</v>
      </c>
      <c r="M2" s="7" t="s">
        <v>229</v>
      </c>
      <c r="N2" s="7" t="s">
        <v>230</v>
      </c>
      <c r="O2" s="8" t="s">
        <v>231</v>
      </c>
      <c r="P2" s="9" t="s">
        <v>232</v>
      </c>
      <c r="Q2" s="405"/>
      <c r="R2" s="1"/>
    </row>
    <row r="3" spans="1:17" ht="293.25">
      <c r="A3" s="469" t="s">
        <v>323</v>
      </c>
      <c r="B3" s="471" t="s">
        <v>324</v>
      </c>
      <c r="C3" s="150" t="s">
        <v>325</v>
      </c>
      <c r="D3" s="325" t="s">
        <v>326</v>
      </c>
      <c r="E3" s="136" t="s">
        <v>327</v>
      </c>
      <c r="F3" s="136" t="s">
        <v>328</v>
      </c>
      <c r="G3" s="152" t="s">
        <v>774</v>
      </c>
      <c r="H3" s="153" t="s">
        <v>775</v>
      </c>
      <c r="I3" s="154" t="s">
        <v>776</v>
      </c>
      <c r="J3" s="154"/>
      <c r="K3" s="154">
        <v>9</v>
      </c>
      <c r="L3" s="153">
        <v>150</v>
      </c>
      <c r="M3" s="153"/>
      <c r="N3" s="153"/>
      <c r="O3" s="242">
        <v>39448</v>
      </c>
      <c r="P3" s="242">
        <v>39813</v>
      </c>
      <c r="Q3" s="153" t="s">
        <v>513</v>
      </c>
    </row>
    <row r="4" spans="1:17" ht="63.75">
      <c r="A4" s="470"/>
      <c r="B4" s="471"/>
      <c r="C4" s="150"/>
      <c r="D4" s="336"/>
      <c r="E4" s="156" t="s">
        <v>329</v>
      </c>
      <c r="F4" s="156" t="s">
        <v>330</v>
      </c>
      <c r="G4" s="152" t="s">
        <v>777</v>
      </c>
      <c r="H4" s="153" t="s">
        <v>778</v>
      </c>
      <c r="I4" s="154" t="s">
        <v>779</v>
      </c>
      <c r="J4" s="154"/>
      <c r="K4" s="154">
        <v>60</v>
      </c>
      <c r="L4" s="153"/>
      <c r="M4" s="153"/>
      <c r="N4" s="153"/>
      <c r="O4" s="176"/>
      <c r="P4" s="176"/>
      <c r="Q4" s="153" t="s">
        <v>513</v>
      </c>
    </row>
    <row r="5" spans="1:17" ht="51">
      <c r="A5" s="470"/>
      <c r="B5" s="471"/>
      <c r="C5" s="150"/>
      <c r="D5" s="326"/>
      <c r="E5" s="136" t="s">
        <v>780</v>
      </c>
      <c r="F5" s="156" t="s">
        <v>781</v>
      </c>
      <c r="G5" s="177" t="s">
        <v>782</v>
      </c>
      <c r="H5" s="176" t="s">
        <v>783</v>
      </c>
      <c r="I5" s="179" t="s">
        <v>1111</v>
      </c>
      <c r="J5" s="154"/>
      <c r="K5" s="154"/>
      <c r="L5" s="153"/>
      <c r="M5" s="153"/>
      <c r="N5" s="154">
        <v>320</v>
      </c>
      <c r="O5" s="16">
        <v>39706</v>
      </c>
      <c r="P5" s="16">
        <v>39813</v>
      </c>
      <c r="Q5" s="153" t="s">
        <v>513</v>
      </c>
    </row>
    <row r="6" spans="1:17" ht="51">
      <c r="A6" s="470"/>
      <c r="B6" s="471"/>
      <c r="C6" s="150" t="s">
        <v>331</v>
      </c>
      <c r="D6" s="157" t="s">
        <v>332</v>
      </c>
      <c r="E6" s="131" t="s">
        <v>333</v>
      </c>
      <c r="F6" s="137" t="s">
        <v>334</v>
      </c>
      <c r="G6" s="152" t="s">
        <v>784</v>
      </c>
      <c r="H6" s="153" t="s">
        <v>785</v>
      </c>
      <c r="I6" s="154" t="s">
        <v>1111</v>
      </c>
      <c r="J6" s="154"/>
      <c r="K6" s="154">
        <v>20</v>
      </c>
      <c r="L6" s="153"/>
      <c r="M6" s="153"/>
      <c r="N6" s="153"/>
      <c r="O6" s="176"/>
      <c r="P6" s="176"/>
      <c r="Q6" s="153" t="s">
        <v>513</v>
      </c>
    </row>
    <row r="7" spans="1:17" ht="42.75">
      <c r="A7" s="470"/>
      <c r="B7" s="471"/>
      <c r="C7" s="150" t="s">
        <v>335</v>
      </c>
      <c r="D7" s="158" t="s">
        <v>431</v>
      </c>
      <c r="E7" s="158" t="s">
        <v>431</v>
      </c>
      <c r="F7" s="158" t="s">
        <v>431</v>
      </c>
      <c r="G7" s="159" t="s">
        <v>431</v>
      </c>
      <c r="H7" s="158" t="s">
        <v>431</v>
      </c>
      <c r="I7" s="158" t="s">
        <v>431</v>
      </c>
      <c r="J7" s="158" t="s">
        <v>431</v>
      </c>
      <c r="K7" s="158"/>
      <c r="L7" s="158"/>
      <c r="M7" s="158" t="s">
        <v>431</v>
      </c>
      <c r="N7" s="158" t="s">
        <v>431</v>
      </c>
      <c r="O7" s="176"/>
      <c r="P7" s="176"/>
      <c r="Q7" s="153"/>
    </row>
    <row r="8" spans="1:17" ht="76.5">
      <c r="A8" s="470"/>
      <c r="B8" s="471"/>
      <c r="C8" s="160" t="s">
        <v>336</v>
      </c>
      <c r="D8" s="136" t="s">
        <v>337</v>
      </c>
      <c r="E8" s="131" t="s">
        <v>338</v>
      </c>
      <c r="F8" s="136" t="s">
        <v>786</v>
      </c>
      <c r="G8" s="152" t="s">
        <v>787</v>
      </c>
      <c r="H8" s="153" t="s">
        <v>788</v>
      </c>
      <c r="I8" s="154">
        <v>1</v>
      </c>
      <c r="J8" s="154"/>
      <c r="K8" s="154">
        <v>5</v>
      </c>
      <c r="L8" s="153"/>
      <c r="M8" s="153"/>
      <c r="N8" s="153"/>
      <c r="O8" s="176"/>
      <c r="P8" s="176"/>
      <c r="Q8" s="153" t="s">
        <v>513</v>
      </c>
    </row>
    <row r="9" spans="1:17" ht="25.5">
      <c r="A9" s="470"/>
      <c r="B9" s="18" t="s">
        <v>253</v>
      </c>
      <c r="C9" s="243"/>
      <c r="D9" s="220"/>
      <c r="E9" s="235"/>
      <c r="F9" s="220"/>
      <c r="G9" s="22"/>
      <c r="H9" s="21"/>
      <c r="I9" s="20"/>
      <c r="J9" s="20">
        <f>+K9+L9+M9+N9</f>
        <v>564</v>
      </c>
      <c r="K9" s="20">
        <f>+SUM(K3:K8)</f>
        <v>94</v>
      </c>
      <c r="L9" s="20">
        <f>+SUM(L3:L8)</f>
        <v>150</v>
      </c>
      <c r="M9" s="20">
        <f>+SUM(M3:M8)</f>
        <v>0</v>
      </c>
      <c r="N9" s="20">
        <f>+SUM(N3:N8)</f>
        <v>320</v>
      </c>
      <c r="O9" s="21"/>
      <c r="P9" s="21"/>
      <c r="Q9" s="21"/>
    </row>
    <row r="10" spans="1:17" ht="76.5">
      <c r="A10" s="470"/>
      <c r="B10" s="161" t="s">
        <v>339</v>
      </c>
      <c r="C10" s="150" t="s">
        <v>340</v>
      </c>
      <c r="D10" s="136" t="s">
        <v>341</v>
      </c>
      <c r="E10" s="131" t="s">
        <v>342</v>
      </c>
      <c r="F10" s="136" t="s">
        <v>343</v>
      </c>
      <c r="G10" s="177" t="s">
        <v>789</v>
      </c>
      <c r="H10" s="176" t="s">
        <v>790</v>
      </c>
      <c r="I10" s="179" t="s">
        <v>1111</v>
      </c>
      <c r="J10" s="154"/>
      <c r="K10" s="154"/>
      <c r="L10" s="153"/>
      <c r="M10" s="153"/>
      <c r="N10" s="153">
        <v>800</v>
      </c>
      <c r="O10" s="242">
        <v>39706</v>
      </c>
      <c r="P10" s="242">
        <v>39813</v>
      </c>
      <c r="Q10" s="153" t="s">
        <v>513</v>
      </c>
    </row>
    <row r="11" spans="1:17" ht="25.5">
      <c r="A11" s="470"/>
      <c r="B11" s="18" t="s">
        <v>253</v>
      </c>
      <c r="C11" s="244"/>
      <c r="D11" s="220"/>
      <c r="E11" s="235"/>
      <c r="F11" s="220"/>
      <c r="G11" s="22"/>
      <c r="H11" s="21"/>
      <c r="I11" s="20"/>
      <c r="J11" s="20">
        <f>+K11+L11+M11+N11</f>
        <v>800</v>
      </c>
      <c r="K11" s="20">
        <f>+K10</f>
        <v>0</v>
      </c>
      <c r="L11" s="20">
        <f>+L10</f>
        <v>0</v>
      </c>
      <c r="M11" s="20">
        <f>+M10</f>
        <v>0</v>
      </c>
      <c r="N11" s="20">
        <f>+N10</f>
        <v>800</v>
      </c>
      <c r="O11" s="21"/>
      <c r="P11" s="21"/>
      <c r="Q11" s="21"/>
    </row>
    <row r="12" spans="1:17" ht="134.25">
      <c r="A12" s="470"/>
      <c r="B12" s="162" t="s">
        <v>344</v>
      </c>
      <c r="C12" s="150" t="s">
        <v>345</v>
      </c>
      <c r="D12" s="136" t="s">
        <v>346</v>
      </c>
      <c r="E12" s="131" t="s">
        <v>347</v>
      </c>
      <c r="F12" s="136" t="s">
        <v>791</v>
      </c>
      <c r="G12" s="177" t="s">
        <v>792</v>
      </c>
      <c r="H12" s="176" t="s">
        <v>793</v>
      </c>
      <c r="I12" s="179" t="s">
        <v>1111</v>
      </c>
      <c r="J12" s="154"/>
      <c r="K12" s="154">
        <v>300</v>
      </c>
      <c r="L12" s="153"/>
      <c r="M12" s="153"/>
      <c r="N12" s="153"/>
      <c r="O12" s="176"/>
      <c r="P12" s="176"/>
      <c r="Q12" s="153" t="s">
        <v>513</v>
      </c>
    </row>
    <row r="13" spans="1:17" ht="25.5">
      <c r="A13" s="470"/>
      <c r="B13" s="18" t="s">
        <v>253</v>
      </c>
      <c r="C13" s="244"/>
      <c r="D13" s="237"/>
      <c r="E13" s="235"/>
      <c r="F13" s="220"/>
      <c r="G13" s="22"/>
      <c r="H13" s="21"/>
      <c r="I13" s="20"/>
      <c r="J13" s="20">
        <f>+K13+L13+M13+N13</f>
        <v>300</v>
      </c>
      <c r="K13" s="20">
        <f>+K12</f>
        <v>300</v>
      </c>
      <c r="L13" s="20">
        <f>+L12</f>
        <v>0</v>
      </c>
      <c r="M13" s="20">
        <f>+M12</f>
        <v>0</v>
      </c>
      <c r="N13" s="20">
        <f>+N12</f>
        <v>0</v>
      </c>
      <c r="O13" s="21"/>
      <c r="P13" s="21"/>
      <c r="Q13" s="21"/>
    </row>
    <row r="14" spans="1:17" ht="57">
      <c r="A14" s="470"/>
      <c r="B14" s="472" t="s">
        <v>348</v>
      </c>
      <c r="C14" s="150" t="s">
        <v>349</v>
      </c>
      <c r="D14" s="325" t="s">
        <v>1261</v>
      </c>
      <c r="E14" s="131" t="s">
        <v>1262</v>
      </c>
      <c r="F14" s="131" t="s">
        <v>1263</v>
      </c>
      <c r="G14" s="152" t="s">
        <v>794</v>
      </c>
      <c r="H14" s="153" t="s">
        <v>795</v>
      </c>
      <c r="I14" s="154" t="s">
        <v>796</v>
      </c>
      <c r="J14" s="154"/>
      <c r="K14" s="154">
        <v>80</v>
      </c>
      <c r="L14" s="153"/>
      <c r="M14" s="153"/>
      <c r="N14" s="153"/>
      <c r="O14" s="176"/>
      <c r="P14" s="176"/>
      <c r="Q14" s="153" t="s">
        <v>513</v>
      </c>
    </row>
    <row r="15" spans="1:17" ht="51">
      <c r="A15" s="470"/>
      <c r="B15" s="473"/>
      <c r="C15" s="150"/>
      <c r="D15" s="326"/>
      <c r="E15" s="131" t="s">
        <v>797</v>
      </c>
      <c r="F15" s="136" t="s">
        <v>1264</v>
      </c>
      <c r="G15" s="177" t="s">
        <v>798</v>
      </c>
      <c r="H15" s="176" t="s">
        <v>799</v>
      </c>
      <c r="I15" s="179" t="s">
        <v>800</v>
      </c>
      <c r="J15" s="154"/>
      <c r="K15" s="154">
        <v>11</v>
      </c>
      <c r="L15" s="153"/>
      <c r="M15" s="153"/>
      <c r="N15" s="153"/>
      <c r="O15" s="176"/>
      <c r="P15" s="176"/>
      <c r="Q15" s="153" t="s">
        <v>513</v>
      </c>
    </row>
    <row r="16" spans="1:17" ht="28.5">
      <c r="A16" s="470"/>
      <c r="B16" s="473"/>
      <c r="C16" s="150" t="s">
        <v>1265</v>
      </c>
      <c r="D16" s="146" t="s">
        <v>431</v>
      </c>
      <c r="E16" s="146" t="s">
        <v>431</v>
      </c>
      <c r="F16" s="146" t="s">
        <v>431</v>
      </c>
      <c r="G16" s="131" t="s">
        <v>431</v>
      </c>
      <c r="H16" s="146" t="s">
        <v>431</v>
      </c>
      <c r="I16" s="146" t="s">
        <v>431</v>
      </c>
      <c r="J16" s="146"/>
      <c r="K16" s="146"/>
      <c r="L16" s="146"/>
      <c r="M16" s="146"/>
      <c r="N16" s="146"/>
      <c r="O16" s="147"/>
      <c r="P16" s="176"/>
      <c r="Q16" s="153"/>
    </row>
    <row r="17" spans="1:17" ht="102">
      <c r="A17" s="470"/>
      <c r="B17" s="473"/>
      <c r="C17" s="150" t="s">
        <v>1266</v>
      </c>
      <c r="D17" s="131" t="s">
        <v>1267</v>
      </c>
      <c r="E17" s="131" t="s">
        <v>1268</v>
      </c>
      <c r="F17" s="136" t="s">
        <v>1269</v>
      </c>
      <c r="G17" s="152" t="s">
        <v>801</v>
      </c>
      <c r="H17" s="153" t="s">
        <v>802</v>
      </c>
      <c r="I17" s="154">
        <v>1</v>
      </c>
      <c r="J17" s="154"/>
      <c r="K17" s="154">
        <v>164</v>
      </c>
      <c r="L17" s="153"/>
      <c r="M17" s="153"/>
      <c r="N17" s="153"/>
      <c r="O17" s="176"/>
      <c r="P17" s="176"/>
      <c r="Q17" s="153" t="s">
        <v>513</v>
      </c>
    </row>
    <row r="18" spans="1:17" ht="42.75">
      <c r="A18" s="470"/>
      <c r="B18" s="474"/>
      <c r="C18" s="150" t="s">
        <v>1270</v>
      </c>
      <c r="D18" s="131" t="s">
        <v>1271</v>
      </c>
      <c r="E18" s="131" t="s">
        <v>1272</v>
      </c>
      <c r="F18" s="136" t="s">
        <v>1273</v>
      </c>
      <c r="G18" s="152" t="s">
        <v>803</v>
      </c>
      <c r="H18" s="153" t="s">
        <v>804</v>
      </c>
      <c r="I18" s="245">
        <v>1</v>
      </c>
      <c r="J18" s="154"/>
      <c r="K18" s="154">
        <f>7+8+5</f>
        <v>20</v>
      </c>
      <c r="L18" s="153"/>
      <c r="M18" s="153"/>
      <c r="N18" s="153"/>
      <c r="O18" s="176"/>
      <c r="P18" s="176"/>
      <c r="Q18" s="153" t="s">
        <v>513</v>
      </c>
    </row>
    <row r="19" spans="1:17" ht="25.5">
      <c r="A19" s="470"/>
      <c r="B19" s="18" t="s">
        <v>253</v>
      </c>
      <c r="C19" s="219"/>
      <c r="D19" s="185"/>
      <c r="E19" s="246"/>
      <c r="F19" s="220"/>
      <c r="G19" s="22"/>
      <c r="H19" s="21"/>
      <c r="I19" s="20"/>
      <c r="J19" s="20">
        <f>+K19+L19+M19+N19</f>
        <v>275</v>
      </c>
      <c r="K19" s="20">
        <f>+SUM(K14:K18)</f>
        <v>275</v>
      </c>
      <c r="L19" s="20">
        <f>+SUM(L14:L18)</f>
        <v>0</v>
      </c>
      <c r="M19" s="20">
        <f>+SUM(M14:M18)</f>
        <v>0</v>
      </c>
      <c r="N19" s="20">
        <f>+SUM(N14:N18)</f>
        <v>0</v>
      </c>
      <c r="O19" s="21"/>
      <c r="P19" s="21"/>
      <c r="Q19" s="21"/>
    </row>
    <row r="20" spans="1:17" ht="14.25">
      <c r="A20" s="238"/>
      <c r="B20" s="247" t="s">
        <v>805</v>
      </c>
      <c r="C20" s="239"/>
      <c r="D20" s="248"/>
      <c r="E20" s="249"/>
      <c r="F20" s="240"/>
      <c r="G20" s="77"/>
      <c r="H20" s="76"/>
      <c r="I20" s="78"/>
      <c r="J20" s="78">
        <f>+K20+L20+M20+N20</f>
        <v>1939</v>
      </c>
      <c r="K20" s="78">
        <f>+K19+K13+K11+K9</f>
        <v>669</v>
      </c>
      <c r="L20" s="78">
        <f>+L19+L13+L11+L9</f>
        <v>150</v>
      </c>
      <c r="M20" s="78">
        <f>+M19+M13+M11+M9</f>
        <v>0</v>
      </c>
      <c r="N20" s="78">
        <f>+N19+N13+N11+N9</f>
        <v>1120</v>
      </c>
      <c r="O20" s="76"/>
      <c r="P20" s="76"/>
      <c r="Q20" s="76"/>
    </row>
  </sheetData>
  <mergeCells count="17">
    <mergeCell ref="J1:J2"/>
    <mergeCell ref="K1:N1"/>
    <mergeCell ref="O1:P1"/>
    <mergeCell ref="Q1:Q2"/>
    <mergeCell ref="E1:E2"/>
    <mergeCell ref="F1:F2"/>
    <mergeCell ref="G1:G2"/>
    <mergeCell ref="H1:I1"/>
    <mergeCell ref="A1:A2"/>
    <mergeCell ref="B1:B2"/>
    <mergeCell ref="C1:C2"/>
    <mergeCell ref="D1:D2"/>
    <mergeCell ref="A3:A19"/>
    <mergeCell ref="B3:B8"/>
    <mergeCell ref="D3:D5"/>
    <mergeCell ref="B14:B18"/>
    <mergeCell ref="D14:D15"/>
  </mergeCells>
  <printOptions/>
  <pageMargins left="0.75" right="0.75" top="1" bottom="1" header="0" footer="0"/>
  <pageSetup orientation="portrait" paperSize="9"/>
</worksheet>
</file>

<file path=xl/worksheets/sheet13.xml><?xml version="1.0" encoding="utf-8"?>
<worksheet xmlns="http://schemas.openxmlformats.org/spreadsheetml/2006/main" xmlns:r="http://schemas.openxmlformats.org/officeDocument/2006/relationships">
  <dimension ref="A1:R9"/>
  <sheetViews>
    <sheetView workbookViewId="0" topLeftCell="A1">
      <selection activeCell="A3" sqref="A3:IV4"/>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c r="R4" s="1"/>
    </row>
    <row r="5" spans="1:17" ht="71.25">
      <c r="A5" s="344" t="s">
        <v>1274</v>
      </c>
      <c r="B5" s="475" t="s">
        <v>1275</v>
      </c>
      <c r="C5" s="141" t="s">
        <v>1276</v>
      </c>
      <c r="D5" s="302" t="s">
        <v>1277</v>
      </c>
      <c r="E5" s="136" t="s">
        <v>1278</v>
      </c>
      <c r="F5" s="136" t="s">
        <v>1279</v>
      </c>
      <c r="G5" s="152" t="s">
        <v>806</v>
      </c>
      <c r="H5" s="153" t="s">
        <v>807</v>
      </c>
      <c r="I5" s="154">
        <v>1</v>
      </c>
      <c r="J5" s="154">
        <f>+K5+L5+M5+N5</f>
        <v>0.7</v>
      </c>
      <c r="K5" s="154"/>
      <c r="L5" s="153">
        <v>0.7</v>
      </c>
      <c r="M5" s="153"/>
      <c r="N5" s="153"/>
      <c r="O5" s="242">
        <v>39661</v>
      </c>
      <c r="P5" s="242">
        <v>39706</v>
      </c>
      <c r="Q5" s="153" t="s">
        <v>513</v>
      </c>
    </row>
    <row r="6" spans="1:17" ht="63.75">
      <c r="A6" s="345"/>
      <c r="B6" s="476"/>
      <c r="C6" s="141"/>
      <c r="D6" s="303"/>
      <c r="E6" s="136" t="s">
        <v>1280</v>
      </c>
      <c r="F6" s="136" t="s">
        <v>1281</v>
      </c>
      <c r="G6" s="152" t="s">
        <v>808</v>
      </c>
      <c r="H6" s="153" t="s">
        <v>809</v>
      </c>
      <c r="I6" s="154">
        <v>1</v>
      </c>
      <c r="J6" s="154">
        <f>+K6+L6+M6+N6</f>
        <v>1.5</v>
      </c>
      <c r="K6" s="154"/>
      <c r="L6" s="153">
        <v>1.5</v>
      </c>
      <c r="M6" s="153"/>
      <c r="N6" s="153"/>
      <c r="O6" s="242">
        <v>39661</v>
      </c>
      <c r="P6" s="242">
        <v>39706</v>
      </c>
      <c r="Q6" s="153" t="s">
        <v>513</v>
      </c>
    </row>
    <row r="7" spans="1:17" ht="114">
      <c r="A7" s="345"/>
      <c r="B7" s="250" t="s">
        <v>1282</v>
      </c>
      <c r="C7" s="141" t="s">
        <v>1283</v>
      </c>
      <c r="D7" s="131" t="s">
        <v>1284</v>
      </c>
      <c r="E7" s="136" t="s">
        <v>1285</v>
      </c>
      <c r="F7" s="136" t="s">
        <v>810</v>
      </c>
      <c r="G7" s="152" t="s">
        <v>811</v>
      </c>
      <c r="H7" s="153" t="s">
        <v>812</v>
      </c>
      <c r="I7" s="245">
        <v>1</v>
      </c>
      <c r="J7" s="154">
        <f>+K7+L7+M7+N7</f>
        <v>0</v>
      </c>
      <c r="K7" s="154"/>
      <c r="L7" s="153">
        <v>0</v>
      </c>
      <c r="M7" s="153"/>
      <c r="N7" s="153"/>
      <c r="O7" s="242">
        <v>39448</v>
      </c>
      <c r="P7" s="242">
        <v>39813</v>
      </c>
      <c r="Q7" s="153" t="s">
        <v>513</v>
      </c>
    </row>
    <row r="8" spans="1:17" ht="63.75">
      <c r="A8" s="346"/>
      <c r="B8" s="250" t="s">
        <v>1286</v>
      </c>
      <c r="C8" s="163" t="s">
        <v>1287</v>
      </c>
      <c r="D8" s="131" t="s">
        <v>1288</v>
      </c>
      <c r="E8" s="136" t="s">
        <v>1289</v>
      </c>
      <c r="F8" s="136" t="s">
        <v>1290</v>
      </c>
      <c r="G8" s="152" t="s">
        <v>813</v>
      </c>
      <c r="H8" s="153" t="s">
        <v>814</v>
      </c>
      <c r="I8" s="154">
        <v>1</v>
      </c>
      <c r="J8" s="154">
        <f>+K8+L8+M8+N8</f>
        <v>0</v>
      </c>
      <c r="K8" s="154">
        <v>0</v>
      </c>
      <c r="L8" s="153">
        <v>0</v>
      </c>
      <c r="M8" s="153"/>
      <c r="N8" s="153"/>
      <c r="O8" s="242">
        <v>39508</v>
      </c>
      <c r="P8" s="242">
        <v>39599</v>
      </c>
      <c r="Q8" s="153" t="s">
        <v>513</v>
      </c>
    </row>
    <row r="9" spans="1:17" ht="14.25">
      <c r="A9" s="238"/>
      <c r="B9" s="247" t="s">
        <v>459</v>
      </c>
      <c r="C9" s="251"/>
      <c r="D9" s="117"/>
      <c r="E9" s="117"/>
      <c r="F9" s="240"/>
      <c r="G9" s="77"/>
      <c r="H9" s="76"/>
      <c r="I9" s="78"/>
      <c r="J9" s="78">
        <f>+K9+L9+M9+N9</f>
        <v>2.2</v>
      </c>
      <c r="K9" s="78">
        <f>SUM(K5:K8)</f>
        <v>0</v>
      </c>
      <c r="L9" s="78">
        <f>SUM(L5:L8)</f>
        <v>2.2</v>
      </c>
      <c r="M9" s="78">
        <f>SUM(M5:M8)</f>
        <v>0</v>
      </c>
      <c r="N9" s="78">
        <f>SUM(N5:N8)</f>
        <v>0</v>
      </c>
      <c r="O9" s="76"/>
      <c r="P9" s="76"/>
      <c r="Q9" s="76"/>
    </row>
  </sheetData>
  <mergeCells count="17">
    <mergeCell ref="H3:I3"/>
    <mergeCell ref="J3:J4"/>
    <mergeCell ref="A5:A8"/>
    <mergeCell ref="B5:B6"/>
    <mergeCell ref="D5:D6"/>
    <mergeCell ref="A3:A4"/>
    <mergeCell ref="C3:C4"/>
    <mergeCell ref="B1:R1"/>
    <mergeCell ref="B2:R2"/>
    <mergeCell ref="B3:B4"/>
    <mergeCell ref="D3:D4"/>
    <mergeCell ref="E3:E4"/>
    <mergeCell ref="F3:F4"/>
    <mergeCell ref="G3:G4"/>
    <mergeCell ref="K3:N3"/>
    <mergeCell ref="O3:P3"/>
    <mergeCell ref="Q3:Q4"/>
  </mergeCells>
  <printOptions/>
  <pageMargins left="0.75" right="0.75" top="1" bottom="1" header="0" footer="0"/>
  <pageSetup orientation="portrait" paperSize="9"/>
</worksheet>
</file>

<file path=xl/worksheets/sheet14.xml><?xml version="1.0" encoding="utf-8"?>
<worksheet xmlns="http://schemas.openxmlformats.org/spreadsheetml/2006/main" xmlns:r="http://schemas.openxmlformats.org/officeDocument/2006/relationships">
  <dimension ref="A1:R26"/>
  <sheetViews>
    <sheetView workbookViewId="0" topLeftCell="A1">
      <selection activeCell="A3" sqref="A3:IV4"/>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c r="R4" s="1"/>
    </row>
    <row r="5" spans="1:17" ht="178.5">
      <c r="A5" s="484" t="s">
        <v>1291</v>
      </c>
      <c r="B5" s="486" t="s">
        <v>1292</v>
      </c>
      <c r="C5" s="163" t="s">
        <v>1293</v>
      </c>
      <c r="D5" s="135" t="s">
        <v>1294</v>
      </c>
      <c r="E5" s="131" t="s">
        <v>1295</v>
      </c>
      <c r="F5" s="136" t="s">
        <v>1296</v>
      </c>
      <c r="G5" s="152" t="s">
        <v>1022</v>
      </c>
      <c r="H5" s="153" t="s">
        <v>1023</v>
      </c>
      <c r="I5" s="245">
        <v>1</v>
      </c>
      <c r="J5" s="154">
        <f>+K5+L5+M5+N5</f>
        <v>5</v>
      </c>
      <c r="K5" s="154"/>
      <c r="L5" s="153">
        <v>5</v>
      </c>
      <c r="M5" s="153"/>
      <c r="N5" s="153"/>
      <c r="O5" s="176"/>
      <c r="P5" s="176"/>
      <c r="Q5" s="256" t="s">
        <v>1024</v>
      </c>
    </row>
    <row r="6" spans="1:17" ht="127.5">
      <c r="A6" s="485"/>
      <c r="B6" s="487"/>
      <c r="C6" s="163" t="s">
        <v>1297</v>
      </c>
      <c r="D6" s="135" t="s">
        <v>1298</v>
      </c>
      <c r="E6" s="131" t="s">
        <v>1025</v>
      </c>
      <c r="F6" s="136" t="s">
        <v>1264</v>
      </c>
      <c r="G6" s="152" t="s">
        <v>1026</v>
      </c>
      <c r="H6" s="153" t="s">
        <v>882</v>
      </c>
      <c r="I6" s="154">
        <v>1</v>
      </c>
      <c r="J6" s="154">
        <f aca="true" t="shared" si="0" ref="J6:J26">+K6+L6+M6+N6</f>
        <v>30</v>
      </c>
      <c r="K6" s="154"/>
      <c r="L6" s="153">
        <v>30</v>
      </c>
      <c r="M6" s="153"/>
      <c r="N6" s="153"/>
      <c r="O6" s="176"/>
      <c r="P6" s="176"/>
      <c r="Q6" s="256" t="s">
        <v>1024</v>
      </c>
    </row>
    <row r="7" spans="1:17" ht="127.5">
      <c r="A7" s="485"/>
      <c r="B7" s="487"/>
      <c r="C7" s="164" t="s">
        <v>1299</v>
      </c>
      <c r="D7" s="131" t="s">
        <v>1300</v>
      </c>
      <c r="E7" s="131" t="s">
        <v>1027</v>
      </c>
      <c r="F7" s="136" t="s">
        <v>1264</v>
      </c>
      <c r="G7" s="152" t="s">
        <v>1028</v>
      </c>
      <c r="H7" s="153" t="s">
        <v>1029</v>
      </c>
      <c r="I7" s="154">
        <v>1</v>
      </c>
      <c r="J7" s="154">
        <f t="shared" si="0"/>
        <v>5</v>
      </c>
      <c r="K7" s="154"/>
      <c r="L7" s="153">
        <v>5</v>
      </c>
      <c r="M7" s="153"/>
      <c r="N7" s="153"/>
      <c r="O7" s="176"/>
      <c r="P7" s="176"/>
      <c r="Q7" s="256" t="s">
        <v>1024</v>
      </c>
    </row>
    <row r="8" spans="1:17" ht="114.75">
      <c r="A8" s="485"/>
      <c r="B8" s="487"/>
      <c r="C8" s="163" t="s">
        <v>1301</v>
      </c>
      <c r="D8" s="135" t="s">
        <v>1302</v>
      </c>
      <c r="E8" s="131" t="s">
        <v>1303</v>
      </c>
      <c r="F8" s="136" t="s">
        <v>1030</v>
      </c>
      <c r="G8" s="152" t="s">
        <v>1031</v>
      </c>
      <c r="H8" s="153" t="s">
        <v>1032</v>
      </c>
      <c r="I8" s="245">
        <v>1</v>
      </c>
      <c r="J8" s="154">
        <f t="shared" si="0"/>
        <v>0</v>
      </c>
      <c r="K8" s="154"/>
      <c r="L8" s="153">
        <v>0</v>
      </c>
      <c r="M8" s="153"/>
      <c r="N8" s="153"/>
      <c r="O8" s="176"/>
      <c r="P8" s="176"/>
      <c r="Q8" s="256" t="s">
        <v>1024</v>
      </c>
    </row>
    <row r="9" spans="1:17" ht="85.5">
      <c r="A9" s="485"/>
      <c r="B9" s="487"/>
      <c r="C9" s="163" t="s">
        <v>1304</v>
      </c>
      <c r="D9" s="136" t="s">
        <v>1305</v>
      </c>
      <c r="E9" s="131" t="s">
        <v>1306</v>
      </c>
      <c r="F9" s="136" t="s">
        <v>1030</v>
      </c>
      <c r="G9" s="152" t="s">
        <v>1033</v>
      </c>
      <c r="H9" s="153" t="s">
        <v>1034</v>
      </c>
      <c r="I9" s="154">
        <v>1</v>
      </c>
      <c r="J9" s="154">
        <f t="shared" si="0"/>
        <v>10</v>
      </c>
      <c r="K9" s="154"/>
      <c r="L9" s="153">
        <v>10</v>
      </c>
      <c r="M9" s="153"/>
      <c r="N9" s="153"/>
      <c r="O9" s="176"/>
      <c r="P9" s="176"/>
      <c r="Q9" s="256" t="s">
        <v>1024</v>
      </c>
    </row>
    <row r="10" spans="1:17" ht="51">
      <c r="A10" s="485"/>
      <c r="B10" s="487"/>
      <c r="C10" s="165"/>
      <c r="D10" s="325" t="s">
        <v>1035</v>
      </c>
      <c r="E10" s="155" t="s">
        <v>1307</v>
      </c>
      <c r="F10" s="155" t="s">
        <v>1036</v>
      </c>
      <c r="G10" s="152" t="s">
        <v>1037</v>
      </c>
      <c r="H10" s="153" t="s">
        <v>1038</v>
      </c>
      <c r="I10" s="154">
        <v>1</v>
      </c>
      <c r="J10" s="154">
        <f t="shared" si="0"/>
        <v>170</v>
      </c>
      <c r="K10" s="154"/>
      <c r="L10" s="153">
        <v>170</v>
      </c>
      <c r="M10" s="153"/>
      <c r="N10" s="153"/>
      <c r="O10" s="176"/>
      <c r="P10" s="176"/>
      <c r="Q10" s="256" t="s">
        <v>1024</v>
      </c>
    </row>
    <row r="11" spans="1:17" ht="51">
      <c r="A11" s="485"/>
      <c r="B11" s="487"/>
      <c r="C11" s="165"/>
      <c r="D11" s="326"/>
      <c r="E11" s="148" t="s">
        <v>1039</v>
      </c>
      <c r="F11" s="155" t="s">
        <v>1036</v>
      </c>
      <c r="G11" s="152" t="s">
        <v>1040</v>
      </c>
      <c r="H11" s="153" t="s">
        <v>1041</v>
      </c>
      <c r="I11" s="154">
        <v>1</v>
      </c>
      <c r="J11" s="154">
        <f t="shared" si="0"/>
        <v>6</v>
      </c>
      <c r="K11" s="154"/>
      <c r="L11" s="153">
        <v>6</v>
      </c>
      <c r="M11" s="153"/>
      <c r="N11" s="153"/>
      <c r="O11" s="176"/>
      <c r="P11" s="176"/>
      <c r="Q11" s="256" t="s">
        <v>1024</v>
      </c>
    </row>
    <row r="12" spans="1:17" ht="76.5">
      <c r="A12" s="485"/>
      <c r="B12" s="487"/>
      <c r="C12" s="307" t="s">
        <v>1308</v>
      </c>
      <c r="D12" s="297" t="s">
        <v>1309</v>
      </c>
      <c r="E12" s="148" t="s">
        <v>1310</v>
      </c>
      <c r="F12" s="155" t="s">
        <v>1042</v>
      </c>
      <c r="G12" s="152" t="s">
        <v>1043</v>
      </c>
      <c r="H12" s="153" t="s">
        <v>1044</v>
      </c>
      <c r="I12" s="154">
        <v>192</v>
      </c>
      <c r="J12" s="154">
        <f t="shared" si="0"/>
        <v>0</v>
      </c>
      <c r="K12" s="154"/>
      <c r="L12" s="153">
        <v>0</v>
      </c>
      <c r="M12" s="153"/>
      <c r="N12" s="153"/>
      <c r="O12" s="176"/>
      <c r="P12" s="176"/>
      <c r="Q12" s="256" t="s">
        <v>1024</v>
      </c>
    </row>
    <row r="13" spans="1:17" ht="63.75">
      <c r="A13" s="485"/>
      <c r="B13" s="487"/>
      <c r="C13" s="309"/>
      <c r="D13" s="291"/>
      <c r="E13" s="148" t="s">
        <v>1311</v>
      </c>
      <c r="F13" s="155" t="s">
        <v>1042</v>
      </c>
      <c r="G13" s="152" t="s">
        <v>1045</v>
      </c>
      <c r="H13" s="153" t="s">
        <v>1046</v>
      </c>
      <c r="I13" s="154">
        <v>1</v>
      </c>
      <c r="J13" s="154">
        <f t="shared" si="0"/>
        <v>0</v>
      </c>
      <c r="K13" s="154">
        <v>0</v>
      </c>
      <c r="L13" s="153">
        <v>0</v>
      </c>
      <c r="M13" s="153"/>
      <c r="N13" s="153"/>
      <c r="O13" s="176"/>
      <c r="P13" s="176"/>
      <c r="Q13" s="256" t="s">
        <v>1024</v>
      </c>
    </row>
    <row r="14" spans="1:17" ht="30">
      <c r="A14" s="485"/>
      <c r="B14" s="257" t="s">
        <v>253</v>
      </c>
      <c r="C14" s="166"/>
      <c r="D14" s="167"/>
      <c r="E14" s="167"/>
      <c r="F14" s="168"/>
      <c r="G14" s="115"/>
      <c r="H14" s="114"/>
      <c r="I14" s="116"/>
      <c r="J14" s="116">
        <f t="shared" si="0"/>
        <v>226</v>
      </c>
      <c r="K14" s="116">
        <f>+SUM(K5:K13)</f>
        <v>0</v>
      </c>
      <c r="L14" s="116">
        <f>+SUM(L5:L13)</f>
        <v>226</v>
      </c>
      <c r="M14" s="116">
        <f>+SUM(M5:M13)</f>
        <v>0</v>
      </c>
      <c r="N14" s="116">
        <f>+SUM(N5:N13)</f>
        <v>0</v>
      </c>
      <c r="O14" s="114"/>
      <c r="P14" s="114"/>
      <c r="Q14" s="114"/>
    </row>
    <row r="15" spans="1:17" ht="85.5">
      <c r="A15" s="485"/>
      <c r="B15" s="438" t="s">
        <v>1312</v>
      </c>
      <c r="C15" s="141" t="s">
        <v>1313</v>
      </c>
      <c r="D15" s="131" t="s">
        <v>1047</v>
      </c>
      <c r="E15" s="136" t="s">
        <v>1314</v>
      </c>
      <c r="F15" s="136" t="s">
        <v>1042</v>
      </c>
      <c r="G15" s="152" t="s">
        <v>1048</v>
      </c>
      <c r="H15" s="153" t="s">
        <v>1049</v>
      </c>
      <c r="I15" s="154">
        <v>20</v>
      </c>
      <c r="J15" s="154">
        <f t="shared" si="0"/>
        <v>9</v>
      </c>
      <c r="K15" s="154"/>
      <c r="L15" s="154">
        <v>9</v>
      </c>
      <c r="M15" s="154"/>
      <c r="N15" s="154"/>
      <c r="O15" s="176"/>
      <c r="P15" s="176"/>
      <c r="Q15" s="153"/>
    </row>
    <row r="16" spans="1:17" ht="114">
      <c r="A16" s="485"/>
      <c r="B16" s="439"/>
      <c r="C16" s="141" t="s">
        <v>1315</v>
      </c>
      <c r="D16" s="258" t="s">
        <v>1050</v>
      </c>
      <c r="E16" s="141" t="s">
        <v>1051</v>
      </c>
      <c r="F16" s="136" t="s">
        <v>1052</v>
      </c>
      <c r="G16" s="152" t="s">
        <v>1053</v>
      </c>
      <c r="H16" s="153" t="s">
        <v>1054</v>
      </c>
      <c r="I16" s="154">
        <v>1</v>
      </c>
      <c r="J16" s="154">
        <f t="shared" si="0"/>
        <v>5</v>
      </c>
      <c r="K16" s="154"/>
      <c r="L16" s="154">
        <v>5</v>
      </c>
      <c r="M16" s="154"/>
      <c r="N16" s="154"/>
      <c r="O16" s="176"/>
      <c r="P16" s="176"/>
      <c r="Q16" s="153"/>
    </row>
    <row r="17" spans="1:17" ht="85.5">
      <c r="A17" s="485"/>
      <c r="B17" s="439"/>
      <c r="C17" s="139" t="s">
        <v>1316</v>
      </c>
      <c r="D17" s="297" t="s">
        <v>1317</v>
      </c>
      <c r="E17" s="136" t="s">
        <v>1318</v>
      </c>
      <c r="F17" s="480" t="s">
        <v>1052</v>
      </c>
      <c r="G17" s="480" t="s">
        <v>1055</v>
      </c>
      <c r="H17" s="480" t="s">
        <v>1056</v>
      </c>
      <c r="I17" s="483">
        <v>1</v>
      </c>
      <c r="J17" s="337">
        <f t="shared" si="0"/>
        <v>0</v>
      </c>
      <c r="K17" s="337"/>
      <c r="L17" s="337"/>
      <c r="M17" s="337"/>
      <c r="N17" s="337"/>
      <c r="O17" s="477"/>
      <c r="P17" s="477"/>
      <c r="Q17" s="337"/>
    </row>
    <row r="18" spans="1:17" ht="25.5">
      <c r="A18" s="485"/>
      <c r="B18" s="439"/>
      <c r="C18" s="224"/>
      <c r="D18" s="290"/>
      <c r="E18" s="136" t="s">
        <v>1319</v>
      </c>
      <c r="F18" s="481"/>
      <c r="G18" s="481"/>
      <c r="H18" s="481"/>
      <c r="I18" s="301"/>
      <c r="J18" s="301"/>
      <c r="K18" s="301"/>
      <c r="L18" s="301"/>
      <c r="M18" s="301"/>
      <c r="N18" s="301"/>
      <c r="O18" s="478"/>
      <c r="P18" s="478"/>
      <c r="Q18" s="301"/>
    </row>
    <row r="19" spans="1:17" ht="51">
      <c r="A19" s="485"/>
      <c r="B19" s="439"/>
      <c r="C19" s="134"/>
      <c r="D19" s="291"/>
      <c r="E19" s="136" t="s">
        <v>1125</v>
      </c>
      <c r="F19" s="482"/>
      <c r="G19" s="482"/>
      <c r="H19" s="482"/>
      <c r="I19" s="304"/>
      <c r="J19" s="304"/>
      <c r="K19" s="304"/>
      <c r="L19" s="304"/>
      <c r="M19" s="304"/>
      <c r="N19" s="304"/>
      <c r="O19" s="479"/>
      <c r="P19" s="479"/>
      <c r="Q19" s="304"/>
    </row>
    <row r="20" spans="1:17" ht="76.5">
      <c r="A20" s="485"/>
      <c r="B20" s="439"/>
      <c r="C20" s="141" t="s">
        <v>1126</v>
      </c>
      <c r="D20" s="148" t="s">
        <v>1057</v>
      </c>
      <c r="E20" s="37" t="s">
        <v>1127</v>
      </c>
      <c r="F20" s="13" t="s">
        <v>1058</v>
      </c>
      <c r="G20" s="152" t="s">
        <v>1059</v>
      </c>
      <c r="H20" s="153" t="s">
        <v>1060</v>
      </c>
      <c r="I20" s="154">
        <v>1</v>
      </c>
      <c r="J20" s="154">
        <f t="shared" si="0"/>
        <v>1</v>
      </c>
      <c r="K20" s="154"/>
      <c r="L20" s="154">
        <v>1</v>
      </c>
      <c r="M20" s="154"/>
      <c r="N20" s="154"/>
      <c r="O20" s="176"/>
      <c r="P20" s="176"/>
      <c r="Q20" s="153" t="s">
        <v>1061</v>
      </c>
    </row>
    <row r="21" spans="1:17" ht="71.25">
      <c r="A21" s="485"/>
      <c r="B21" s="439"/>
      <c r="C21" s="141" t="s">
        <v>1128</v>
      </c>
      <c r="D21" s="146" t="s">
        <v>431</v>
      </c>
      <c r="E21" s="146" t="s">
        <v>431</v>
      </c>
      <c r="F21" s="146" t="s">
        <v>431</v>
      </c>
      <c r="G21" s="146" t="s">
        <v>431</v>
      </c>
      <c r="H21" s="153"/>
      <c r="I21" s="154"/>
      <c r="J21" s="154"/>
      <c r="K21" s="154"/>
      <c r="L21" s="154"/>
      <c r="M21" s="154"/>
      <c r="N21" s="154"/>
      <c r="O21" s="176"/>
      <c r="P21" s="176"/>
      <c r="Q21" s="153" t="s">
        <v>1061</v>
      </c>
    </row>
    <row r="22" spans="1:17" ht="191.25">
      <c r="A22" s="485"/>
      <c r="B22" s="439"/>
      <c r="C22" s="141" t="s">
        <v>1129</v>
      </c>
      <c r="D22" s="325" t="s">
        <v>1130</v>
      </c>
      <c r="E22" s="136" t="s">
        <v>1131</v>
      </c>
      <c r="F22" s="259" t="s">
        <v>1062</v>
      </c>
      <c r="G22" s="136" t="s">
        <v>1063</v>
      </c>
      <c r="H22" s="153" t="s">
        <v>1064</v>
      </c>
      <c r="I22" s="154">
        <v>100</v>
      </c>
      <c r="J22" s="154">
        <f t="shared" si="0"/>
        <v>16</v>
      </c>
      <c r="K22" s="154">
        <v>16</v>
      </c>
      <c r="L22" s="154"/>
      <c r="M22" s="154"/>
      <c r="N22" s="154"/>
      <c r="O22" s="176"/>
      <c r="P22" s="176"/>
      <c r="Q22" s="153" t="s">
        <v>1061</v>
      </c>
    </row>
    <row r="23" spans="1:17" ht="89.25">
      <c r="A23" s="485"/>
      <c r="B23" s="439"/>
      <c r="C23" s="141"/>
      <c r="D23" s="336"/>
      <c r="E23" s="136" t="s">
        <v>1132</v>
      </c>
      <c r="F23" s="136" t="s">
        <v>1264</v>
      </c>
      <c r="G23" s="152" t="s">
        <v>1065</v>
      </c>
      <c r="H23" s="153" t="s">
        <v>1066</v>
      </c>
      <c r="I23" s="154">
        <v>1</v>
      </c>
      <c r="J23" s="154">
        <f t="shared" si="0"/>
        <v>12</v>
      </c>
      <c r="K23" s="154"/>
      <c r="L23" s="154">
        <v>12</v>
      </c>
      <c r="M23" s="154"/>
      <c r="N23" s="154"/>
      <c r="O23" s="176"/>
      <c r="P23" s="176"/>
      <c r="Q23" s="153" t="s">
        <v>1061</v>
      </c>
    </row>
    <row r="24" spans="1:17" ht="51">
      <c r="A24" s="485"/>
      <c r="B24" s="440"/>
      <c r="C24" s="141"/>
      <c r="D24" s="326"/>
      <c r="E24" s="136" t="s">
        <v>1067</v>
      </c>
      <c r="F24" s="136" t="s">
        <v>1052</v>
      </c>
      <c r="G24" s="152" t="s">
        <v>1068</v>
      </c>
      <c r="H24" s="153" t="s">
        <v>1066</v>
      </c>
      <c r="I24" s="154">
        <v>1</v>
      </c>
      <c r="J24" s="154">
        <f t="shared" si="0"/>
        <v>5</v>
      </c>
      <c r="K24" s="154"/>
      <c r="L24" s="154">
        <v>5</v>
      </c>
      <c r="M24" s="154"/>
      <c r="N24" s="154"/>
      <c r="O24" s="176"/>
      <c r="P24" s="176"/>
      <c r="Q24" s="153" t="s">
        <v>1061</v>
      </c>
    </row>
    <row r="25" spans="1:17" ht="25.5">
      <c r="A25" s="485"/>
      <c r="B25" s="18" t="s">
        <v>253</v>
      </c>
      <c r="C25" s="219"/>
      <c r="D25" s="260"/>
      <c r="E25" s="220"/>
      <c r="F25" s="220"/>
      <c r="G25" s="22"/>
      <c r="H25" s="21"/>
      <c r="I25" s="20"/>
      <c r="J25" s="20">
        <f>+K25+L25+M25+N25</f>
        <v>48</v>
      </c>
      <c r="K25" s="20">
        <f>SUM(K15:K24)</f>
        <v>16</v>
      </c>
      <c r="L25" s="20">
        <f>SUM(L15:L24)</f>
        <v>32</v>
      </c>
      <c r="M25" s="20">
        <f>SUM(M15:M24)</f>
        <v>0</v>
      </c>
      <c r="N25" s="20">
        <f>SUM(N15:N24)</f>
        <v>0</v>
      </c>
      <c r="O25" s="21"/>
      <c r="P25" s="21"/>
      <c r="Q25" s="21"/>
    </row>
    <row r="26" spans="1:17" ht="14.25">
      <c r="A26" s="197"/>
      <c r="B26" s="247" t="s">
        <v>459</v>
      </c>
      <c r="C26" s="222"/>
      <c r="D26" s="221"/>
      <c r="E26" s="221"/>
      <c r="F26" s="223"/>
      <c r="G26" s="45"/>
      <c r="H26" s="44"/>
      <c r="I26" s="46"/>
      <c r="J26" s="209">
        <f t="shared" si="0"/>
        <v>274</v>
      </c>
      <c r="K26" s="209">
        <f>+K25+K14</f>
        <v>16</v>
      </c>
      <c r="L26" s="209">
        <f>+L25+L14</f>
        <v>258</v>
      </c>
      <c r="M26" s="209">
        <f>+M25+M14</f>
        <v>0</v>
      </c>
      <c r="N26" s="209">
        <f>+N25+N14</f>
        <v>0</v>
      </c>
      <c r="O26" s="44"/>
      <c r="P26" s="44"/>
      <c r="Q26" s="44"/>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sheetData>
  <mergeCells count="34">
    <mergeCell ref="O3:P3"/>
    <mergeCell ref="Q3:Q4"/>
    <mergeCell ref="B1:R1"/>
    <mergeCell ref="B2:R2"/>
    <mergeCell ref="F3:F4"/>
    <mergeCell ref="G3:G4"/>
    <mergeCell ref="C3:C4"/>
    <mergeCell ref="H3:I3"/>
    <mergeCell ref="J3:J4"/>
    <mergeCell ref="K3:N3"/>
    <mergeCell ref="A3:A4"/>
    <mergeCell ref="B3:B4"/>
    <mergeCell ref="D3:D4"/>
    <mergeCell ref="E3:E4"/>
    <mergeCell ref="A5:A25"/>
    <mergeCell ref="B5:B13"/>
    <mergeCell ref="D10:D11"/>
    <mergeCell ref="C12:C13"/>
    <mergeCell ref="D12:D13"/>
    <mergeCell ref="B15:B24"/>
    <mergeCell ref="D17:D19"/>
    <mergeCell ref="D22:D24"/>
    <mergeCell ref="F17:F19"/>
    <mergeCell ref="G17:G19"/>
    <mergeCell ref="H17:H19"/>
    <mergeCell ref="I17:I19"/>
    <mergeCell ref="J17:J19"/>
    <mergeCell ref="K17:K19"/>
    <mergeCell ref="L17:L19"/>
    <mergeCell ref="M17:M19"/>
    <mergeCell ref="N17:N19"/>
    <mergeCell ref="O17:O19"/>
    <mergeCell ref="P17:P19"/>
    <mergeCell ref="Q17:Q19"/>
  </mergeCells>
  <printOptions/>
  <pageMargins left="0.75" right="0.75" top="1" bottom="1" header="0" footer="0"/>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R13"/>
  <sheetViews>
    <sheetView workbookViewId="0" topLeftCell="A3">
      <selection activeCell="A3" sqref="A3:IV4"/>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c r="R4" s="1"/>
    </row>
    <row r="5" spans="1:18" ht="85.5">
      <c r="A5" s="484" t="s">
        <v>1069</v>
      </c>
      <c r="B5" s="344" t="s">
        <v>1133</v>
      </c>
      <c r="C5" s="141" t="s">
        <v>1134</v>
      </c>
      <c r="D5" s="325" t="s">
        <v>1136</v>
      </c>
      <c r="E5" s="136" t="s">
        <v>1070</v>
      </c>
      <c r="F5" s="136" t="s">
        <v>1052</v>
      </c>
      <c r="G5" s="3" t="s">
        <v>1220</v>
      </c>
      <c r="H5" s="152" t="s">
        <v>1071</v>
      </c>
      <c r="I5" s="153" t="s">
        <v>1072</v>
      </c>
      <c r="J5" s="154">
        <v>1</v>
      </c>
      <c r="K5" s="154"/>
      <c r="L5" s="153"/>
      <c r="M5" s="153"/>
      <c r="N5" s="153"/>
      <c r="O5" s="153"/>
      <c r="P5" s="153"/>
      <c r="Q5" s="153"/>
      <c r="R5" s="153"/>
    </row>
    <row r="6" spans="1:18" ht="38.25">
      <c r="A6" s="485"/>
      <c r="B6" s="345"/>
      <c r="C6" s="141"/>
      <c r="D6" s="336"/>
      <c r="E6" s="136" t="s">
        <v>1073</v>
      </c>
      <c r="F6" s="136" t="s">
        <v>1052</v>
      </c>
      <c r="G6" s="3" t="s">
        <v>1220</v>
      </c>
      <c r="H6" s="152" t="s">
        <v>1074</v>
      </c>
      <c r="I6" s="153" t="s">
        <v>1075</v>
      </c>
      <c r="J6" s="245">
        <v>1</v>
      </c>
      <c r="K6" s="154"/>
      <c r="L6" s="153"/>
      <c r="M6" s="153"/>
      <c r="N6" s="153"/>
      <c r="O6" s="153"/>
      <c r="P6" s="153"/>
      <c r="Q6" s="153"/>
      <c r="R6" s="153"/>
    </row>
    <row r="7" spans="1:18" ht="42.75">
      <c r="A7" s="485"/>
      <c r="B7" s="345"/>
      <c r="C7" s="141" t="s">
        <v>1135</v>
      </c>
      <c r="D7" s="488"/>
      <c r="E7" s="136" t="s">
        <v>1137</v>
      </c>
      <c r="F7" s="136" t="s">
        <v>1052</v>
      </c>
      <c r="G7" s="301" t="s">
        <v>1220</v>
      </c>
      <c r="H7" s="337" t="s">
        <v>1081</v>
      </c>
      <c r="I7" s="337" t="s">
        <v>1076</v>
      </c>
      <c r="J7" s="337">
        <v>5</v>
      </c>
      <c r="K7" s="154"/>
      <c r="L7" s="153"/>
      <c r="M7" s="153"/>
      <c r="N7" s="153"/>
      <c r="O7" s="153"/>
      <c r="P7" s="153"/>
      <c r="Q7" s="153"/>
      <c r="R7" s="153"/>
    </row>
    <row r="8" spans="1:18" ht="38.25">
      <c r="A8" s="485"/>
      <c r="B8" s="345"/>
      <c r="C8" s="141"/>
      <c r="D8" s="488"/>
      <c r="E8" s="136" t="s">
        <v>1077</v>
      </c>
      <c r="F8" s="136" t="s">
        <v>1052</v>
      </c>
      <c r="G8" s="301"/>
      <c r="H8" s="301"/>
      <c r="I8" s="301"/>
      <c r="J8" s="301"/>
      <c r="K8" s="154"/>
      <c r="L8" s="153"/>
      <c r="M8" s="153"/>
      <c r="N8" s="153"/>
      <c r="O8" s="153"/>
      <c r="P8" s="153"/>
      <c r="Q8" s="153"/>
      <c r="R8" s="153"/>
    </row>
    <row r="9" spans="1:18" ht="25.5">
      <c r="A9" s="485"/>
      <c r="B9" s="345"/>
      <c r="C9" s="141"/>
      <c r="D9" s="488"/>
      <c r="E9" s="136" t="s">
        <v>1078</v>
      </c>
      <c r="F9" s="136" t="s">
        <v>1052</v>
      </c>
      <c r="G9" s="301"/>
      <c r="H9" s="301"/>
      <c r="I9" s="301"/>
      <c r="J9" s="301"/>
      <c r="K9" s="154"/>
      <c r="L9" s="153"/>
      <c r="M9" s="153"/>
      <c r="N9" s="153"/>
      <c r="O9" s="153"/>
      <c r="P9" s="153"/>
      <c r="Q9" s="153"/>
      <c r="R9" s="153"/>
    </row>
    <row r="10" spans="1:18" ht="25.5">
      <c r="A10" s="485"/>
      <c r="B10" s="345"/>
      <c r="C10" s="141"/>
      <c r="D10" s="488"/>
      <c r="E10" s="261" t="s">
        <v>1079</v>
      </c>
      <c r="F10" s="136" t="s">
        <v>1052</v>
      </c>
      <c r="G10" s="301"/>
      <c r="H10" s="301"/>
      <c r="I10" s="301"/>
      <c r="J10" s="301"/>
      <c r="K10" s="154"/>
      <c r="L10" s="153"/>
      <c r="M10" s="153"/>
      <c r="N10" s="153"/>
      <c r="O10" s="153"/>
      <c r="P10" s="153"/>
      <c r="Q10" s="153"/>
      <c r="R10" s="153"/>
    </row>
    <row r="11" spans="1:18" ht="57">
      <c r="A11" s="485"/>
      <c r="B11" s="346"/>
      <c r="C11" s="141" t="s">
        <v>1138</v>
      </c>
      <c r="D11" s="489"/>
      <c r="E11" s="136" t="s">
        <v>1080</v>
      </c>
      <c r="F11" s="13" t="s">
        <v>1052</v>
      </c>
      <c r="G11" s="304"/>
      <c r="H11" s="304"/>
      <c r="I11" s="304"/>
      <c r="J11" s="304"/>
      <c r="K11" s="154"/>
      <c r="L11" s="153"/>
      <c r="M11" s="153"/>
      <c r="N11" s="153"/>
      <c r="O11" s="153"/>
      <c r="P11" s="153"/>
      <c r="Q11" s="153"/>
      <c r="R11" s="153"/>
    </row>
    <row r="12" spans="1:18" ht="25.5">
      <c r="A12" s="485"/>
      <c r="B12" s="18" t="s">
        <v>253</v>
      </c>
      <c r="C12" s="262"/>
      <c r="D12" s="263"/>
      <c r="E12" s="220"/>
      <c r="F12" s="220"/>
      <c r="G12" s="22"/>
      <c r="H12" s="21"/>
      <c r="I12" s="20"/>
      <c r="J12" s="20"/>
      <c r="K12" s="20">
        <f>+L12+M12+N12+O12</f>
        <v>0</v>
      </c>
      <c r="L12" s="21">
        <f>+SUM(L5:L11)</f>
        <v>0</v>
      </c>
      <c r="M12" s="21">
        <f>+SUM(M5:M11)</f>
        <v>0</v>
      </c>
      <c r="N12" s="21">
        <f>+SUM(N5:N11)</f>
        <v>0</v>
      </c>
      <c r="O12" s="21">
        <f>+SUM(O5:O11)</f>
        <v>0</v>
      </c>
      <c r="P12" s="21"/>
      <c r="Q12" s="21"/>
      <c r="R12" s="21"/>
    </row>
    <row r="13" spans="1:18" ht="14.25">
      <c r="A13" s="197"/>
      <c r="B13" s="247" t="s">
        <v>459</v>
      </c>
      <c r="C13" s="208"/>
      <c r="D13" s="221"/>
      <c r="E13" s="221"/>
      <c r="F13" s="223"/>
      <c r="G13" s="45"/>
      <c r="H13" s="44"/>
      <c r="I13" s="46"/>
      <c r="J13" s="46">
        <f>+K13+L13+M13+N13</f>
        <v>0</v>
      </c>
      <c r="K13" s="46"/>
      <c r="L13" s="44"/>
      <c r="M13" s="44"/>
      <c r="N13" s="44"/>
      <c r="O13" s="44"/>
      <c r="P13" s="44"/>
      <c r="Q13" s="44"/>
      <c r="R13" s="44"/>
    </row>
  </sheetData>
  <mergeCells count="21">
    <mergeCell ref="K3:N3"/>
    <mergeCell ref="O3:P3"/>
    <mergeCell ref="Q3:Q4"/>
    <mergeCell ref="B1:R1"/>
    <mergeCell ref="B2:R2"/>
    <mergeCell ref="B3:B4"/>
    <mergeCell ref="D3:D4"/>
    <mergeCell ref="E3:E4"/>
    <mergeCell ref="F3:F4"/>
    <mergeCell ref="G3:G4"/>
    <mergeCell ref="A3:A4"/>
    <mergeCell ref="C3:C4"/>
    <mergeCell ref="H3:I3"/>
    <mergeCell ref="J3:J4"/>
    <mergeCell ref="G7:G11"/>
    <mergeCell ref="J7:J11"/>
    <mergeCell ref="A5:A12"/>
    <mergeCell ref="B5:B11"/>
    <mergeCell ref="D5:D11"/>
    <mergeCell ref="I7:I11"/>
    <mergeCell ref="H7:H11"/>
  </mergeCells>
  <printOptions/>
  <pageMargins left="0.75" right="0.75" top="1" bottom="1" header="0" footer="0"/>
  <pageSetup orientation="portrait" paperSize="9"/>
</worksheet>
</file>

<file path=xl/worksheets/sheet16.xml><?xml version="1.0" encoding="utf-8"?>
<worksheet xmlns="http://schemas.openxmlformats.org/spreadsheetml/2006/main" xmlns:r="http://schemas.openxmlformats.org/officeDocument/2006/relationships">
  <dimension ref="A1:R31"/>
  <sheetViews>
    <sheetView workbookViewId="0" topLeftCell="D25">
      <selection activeCell="R8" sqref="R8"/>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5.00390625" style="3"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90"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91"/>
      <c r="D4" s="410"/>
      <c r="E4" s="410"/>
      <c r="F4" s="410"/>
      <c r="G4" s="412"/>
      <c r="H4" s="6" t="s">
        <v>1233</v>
      </c>
      <c r="I4" s="6" t="s">
        <v>1234</v>
      </c>
      <c r="J4" s="402"/>
      <c r="K4" s="7" t="s">
        <v>1235</v>
      </c>
      <c r="L4" s="7" t="s">
        <v>1236</v>
      </c>
      <c r="M4" s="7" t="s">
        <v>229</v>
      </c>
      <c r="N4" s="7" t="s">
        <v>230</v>
      </c>
      <c r="O4" s="8" t="s">
        <v>231</v>
      </c>
      <c r="P4" s="9" t="s">
        <v>232</v>
      </c>
      <c r="Q4" s="405"/>
      <c r="R4" s="1"/>
    </row>
    <row r="5" spans="1:17" ht="38.25">
      <c r="A5" s="493" t="s">
        <v>1139</v>
      </c>
      <c r="B5" s="495" t="s">
        <v>1140</v>
      </c>
      <c r="C5" s="141" t="s">
        <v>1141</v>
      </c>
      <c r="D5" s="297" t="s">
        <v>1142</v>
      </c>
      <c r="E5" s="136" t="s">
        <v>1318</v>
      </c>
      <c r="F5" s="297" t="s">
        <v>1052</v>
      </c>
      <c r="G5" s="337" t="s">
        <v>144</v>
      </c>
      <c r="H5" s="337" t="s">
        <v>145</v>
      </c>
      <c r="I5" s="337">
        <v>1</v>
      </c>
      <c r="J5" s="337">
        <f aca="true" t="shared" si="0" ref="J5:J30">+K5+L5+M5+N5</f>
        <v>10</v>
      </c>
      <c r="K5" s="154"/>
      <c r="L5" s="337">
        <v>10</v>
      </c>
      <c r="M5" s="153"/>
      <c r="N5" s="153"/>
      <c r="O5" s="176"/>
      <c r="P5" s="176"/>
      <c r="Q5" s="153"/>
    </row>
    <row r="6" spans="1:17" ht="51">
      <c r="A6" s="494"/>
      <c r="B6" s="496"/>
      <c r="C6" s="141"/>
      <c r="D6" s="291"/>
      <c r="E6" s="136" t="s">
        <v>1125</v>
      </c>
      <c r="F6" s="291"/>
      <c r="G6" s="304"/>
      <c r="H6" s="304"/>
      <c r="I6" s="304"/>
      <c r="J6" s="304"/>
      <c r="K6" s="154"/>
      <c r="L6" s="304"/>
      <c r="M6" s="153"/>
      <c r="N6" s="153"/>
      <c r="O6" s="176"/>
      <c r="P6" s="176"/>
      <c r="Q6" s="153"/>
    </row>
    <row r="7" spans="1:17" ht="76.5">
      <c r="A7" s="494"/>
      <c r="B7" s="496"/>
      <c r="C7" s="141" t="s">
        <v>1143</v>
      </c>
      <c r="D7" s="131" t="s">
        <v>1144</v>
      </c>
      <c r="E7" s="136" t="s">
        <v>1145</v>
      </c>
      <c r="F7" s="131" t="s">
        <v>1296</v>
      </c>
      <c r="G7" s="12" t="s">
        <v>223</v>
      </c>
      <c r="H7" s="13" t="s">
        <v>224</v>
      </c>
      <c r="I7" s="154">
        <v>1</v>
      </c>
      <c r="J7" s="154">
        <f t="shared" si="0"/>
        <v>0</v>
      </c>
      <c r="K7" s="154"/>
      <c r="L7" s="153"/>
      <c r="M7" s="153"/>
      <c r="N7" s="153"/>
      <c r="O7" s="176"/>
      <c r="P7" s="176"/>
      <c r="Q7" s="153"/>
    </row>
    <row r="8" spans="1:17" ht="57">
      <c r="A8" s="494"/>
      <c r="B8" s="496"/>
      <c r="C8" s="141" t="s">
        <v>1146</v>
      </c>
      <c r="D8" s="297" t="s">
        <v>1147</v>
      </c>
      <c r="E8" s="131" t="s">
        <v>1148</v>
      </c>
      <c r="F8" s="131" t="s">
        <v>1149</v>
      </c>
      <c r="G8" s="12" t="s">
        <v>225</v>
      </c>
      <c r="H8" s="13" t="s">
        <v>226</v>
      </c>
      <c r="I8" s="154">
        <v>1</v>
      </c>
      <c r="J8" s="154">
        <f t="shared" si="0"/>
        <v>0</v>
      </c>
      <c r="K8" s="154"/>
      <c r="L8" s="153"/>
      <c r="M8" s="153"/>
      <c r="N8" s="153"/>
      <c r="O8" s="176"/>
      <c r="P8" s="176"/>
      <c r="Q8" s="153"/>
    </row>
    <row r="9" spans="1:17" ht="128.25">
      <c r="A9" s="494"/>
      <c r="B9" s="496"/>
      <c r="C9" s="141" t="s">
        <v>1150</v>
      </c>
      <c r="D9" s="291"/>
      <c r="E9" s="131" t="s">
        <v>1151</v>
      </c>
      <c r="F9" s="131" t="s">
        <v>1220</v>
      </c>
      <c r="G9" s="12" t="s">
        <v>227</v>
      </c>
      <c r="H9" s="13" t="s">
        <v>228</v>
      </c>
      <c r="I9" s="154">
        <v>1</v>
      </c>
      <c r="J9" s="154">
        <f t="shared" si="0"/>
        <v>0</v>
      </c>
      <c r="K9" s="154"/>
      <c r="L9" s="153"/>
      <c r="M9" s="153"/>
      <c r="N9" s="153"/>
      <c r="O9" s="176"/>
      <c r="P9" s="176"/>
      <c r="Q9" s="153"/>
    </row>
    <row r="10" spans="1:17" ht="14.25">
      <c r="A10" s="494"/>
      <c r="B10" s="269"/>
      <c r="C10" s="219"/>
      <c r="D10" s="270"/>
      <c r="E10" s="235"/>
      <c r="F10" s="185"/>
      <c r="G10" s="22"/>
      <c r="H10" s="21"/>
      <c r="I10" s="20"/>
      <c r="J10" s="20">
        <f>+K10+L10+M10+N10</f>
        <v>10</v>
      </c>
      <c r="K10" s="20">
        <f>SUM(K5:K9)</f>
        <v>0</v>
      </c>
      <c r="L10" s="20">
        <f>SUM(L5:L9)</f>
        <v>10</v>
      </c>
      <c r="M10" s="20">
        <f>SUM(M5:M9)</f>
        <v>0</v>
      </c>
      <c r="N10" s="21"/>
      <c r="O10" s="21"/>
      <c r="P10" s="21"/>
      <c r="Q10" s="21"/>
    </row>
    <row r="11" spans="1:17" ht="153">
      <c r="A11" s="494"/>
      <c r="B11" s="497" t="s">
        <v>1152</v>
      </c>
      <c r="C11" s="141" t="s">
        <v>1153</v>
      </c>
      <c r="D11" s="226" t="s">
        <v>1154</v>
      </c>
      <c r="E11" s="131" t="s">
        <v>146</v>
      </c>
      <c r="F11" s="131" t="s">
        <v>147</v>
      </c>
      <c r="G11" s="152" t="s">
        <v>148</v>
      </c>
      <c r="H11" s="153" t="s">
        <v>149</v>
      </c>
      <c r="I11" s="154">
        <v>2</v>
      </c>
      <c r="J11" s="154">
        <f t="shared" si="0"/>
        <v>0</v>
      </c>
      <c r="K11" s="154"/>
      <c r="L11" s="153"/>
      <c r="M11" s="153"/>
      <c r="N11" s="153"/>
      <c r="O11" s="176"/>
      <c r="P11" s="176"/>
      <c r="Q11" s="153"/>
    </row>
    <row r="12" spans="1:17" ht="76.5">
      <c r="A12" s="494"/>
      <c r="B12" s="498"/>
      <c r="C12" s="141" t="s">
        <v>1155</v>
      </c>
      <c r="D12" s="342" t="s">
        <v>1156</v>
      </c>
      <c r="E12" s="131" t="s">
        <v>1157</v>
      </c>
      <c r="F12" s="131" t="s">
        <v>147</v>
      </c>
      <c r="G12" s="152" t="s">
        <v>150</v>
      </c>
      <c r="H12" s="153" t="s">
        <v>151</v>
      </c>
      <c r="I12" s="154">
        <v>1</v>
      </c>
      <c r="J12" s="154">
        <f t="shared" si="0"/>
        <v>0</v>
      </c>
      <c r="K12" s="154"/>
      <c r="L12" s="153"/>
      <c r="M12" s="153"/>
      <c r="N12" s="153"/>
      <c r="O12" s="176"/>
      <c r="P12" s="176"/>
      <c r="Q12" s="153"/>
    </row>
    <row r="13" spans="1:17" ht="51">
      <c r="A13" s="494"/>
      <c r="B13" s="498"/>
      <c r="C13" s="141"/>
      <c r="D13" s="343"/>
      <c r="E13" s="131" t="s">
        <v>1158</v>
      </c>
      <c r="F13" s="131" t="s">
        <v>147</v>
      </c>
      <c r="G13" s="152" t="s">
        <v>152</v>
      </c>
      <c r="H13" s="153" t="s">
        <v>153</v>
      </c>
      <c r="I13" s="154">
        <v>2</v>
      </c>
      <c r="J13" s="154">
        <f t="shared" si="0"/>
        <v>0</v>
      </c>
      <c r="K13" s="154"/>
      <c r="L13" s="153"/>
      <c r="M13" s="153"/>
      <c r="N13" s="153"/>
      <c r="O13" s="176"/>
      <c r="P13" s="176"/>
      <c r="Q13" s="153"/>
    </row>
    <row r="14" spans="1:17" ht="127.5">
      <c r="A14" s="494"/>
      <c r="B14" s="498"/>
      <c r="C14" s="141" t="s">
        <v>1159</v>
      </c>
      <c r="D14" s="500" t="s">
        <v>1160</v>
      </c>
      <c r="E14" s="131" t="s">
        <v>1161</v>
      </c>
      <c r="F14" s="226" t="s">
        <v>147</v>
      </c>
      <c r="G14" s="152" t="s">
        <v>154</v>
      </c>
      <c r="H14" s="153" t="s">
        <v>155</v>
      </c>
      <c r="I14" s="154">
        <v>1</v>
      </c>
      <c r="J14" s="154">
        <f t="shared" si="0"/>
        <v>0</v>
      </c>
      <c r="K14" s="154"/>
      <c r="L14" s="153"/>
      <c r="M14" s="153"/>
      <c r="N14" s="153"/>
      <c r="O14" s="176"/>
      <c r="P14" s="176"/>
      <c r="Q14" s="153"/>
    </row>
    <row r="15" spans="1:17" ht="99.75">
      <c r="A15" s="494"/>
      <c r="B15" s="498"/>
      <c r="C15" s="141" t="s">
        <v>1162</v>
      </c>
      <c r="D15" s="500"/>
      <c r="E15" s="131" t="s">
        <v>1163</v>
      </c>
      <c r="F15" s="131" t="s">
        <v>147</v>
      </c>
      <c r="G15" s="152" t="s">
        <v>156</v>
      </c>
      <c r="H15" s="153" t="s">
        <v>157</v>
      </c>
      <c r="I15" s="245">
        <v>1</v>
      </c>
      <c r="J15" s="154">
        <f t="shared" si="0"/>
        <v>0</v>
      </c>
      <c r="K15" s="154"/>
      <c r="L15" s="153"/>
      <c r="M15" s="153"/>
      <c r="N15" s="153"/>
      <c r="O15" s="176"/>
      <c r="P15" s="176"/>
      <c r="Q15" s="153"/>
    </row>
    <row r="16" spans="1:17" ht="71.25">
      <c r="A16" s="494"/>
      <c r="B16" s="498"/>
      <c r="C16" s="141" t="s">
        <v>1164</v>
      </c>
      <c r="D16" s="501" t="s">
        <v>1165</v>
      </c>
      <c r="E16" s="131" t="s">
        <v>1166</v>
      </c>
      <c r="F16" s="131" t="s">
        <v>147</v>
      </c>
      <c r="G16" s="152" t="s">
        <v>158</v>
      </c>
      <c r="H16" s="153" t="s">
        <v>159</v>
      </c>
      <c r="I16" s="154">
        <v>1</v>
      </c>
      <c r="J16" s="154">
        <f t="shared" si="0"/>
        <v>0</v>
      </c>
      <c r="K16" s="154"/>
      <c r="L16" s="153"/>
      <c r="M16" s="153"/>
      <c r="N16" s="153"/>
      <c r="O16" s="176"/>
      <c r="P16" s="176"/>
      <c r="Q16" s="153"/>
    </row>
    <row r="17" spans="1:17" ht="38.25">
      <c r="A17" s="494"/>
      <c r="B17" s="499"/>
      <c r="C17" s="141"/>
      <c r="D17" s="501"/>
      <c r="E17" s="131" t="s">
        <v>160</v>
      </c>
      <c r="F17" s="131" t="s">
        <v>147</v>
      </c>
      <c r="G17" s="152" t="s">
        <v>161</v>
      </c>
      <c r="H17" s="153" t="s">
        <v>162</v>
      </c>
      <c r="I17" s="154">
        <v>1</v>
      </c>
      <c r="J17" s="154">
        <f t="shared" si="0"/>
        <v>0</v>
      </c>
      <c r="K17" s="154"/>
      <c r="L17" s="153"/>
      <c r="M17" s="153"/>
      <c r="N17" s="153"/>
      <c r="O17" s="176"/>
      <c r="P17" s="176"/>
      <c r="Q17" s="153"/>
    </row>
    <row r="18" spans="1:17" ht="25.5">
      <c r="A18" s="494"/>
      <c r="B18" s="18" t="s">
        <v>253</v>
      </c>
      <c r="C18" s="219"/>
      <c r="D18" s="271"/>
      <c r="E18" s="235"/>
      <c r="F18" s="235"/>
      <c r="G18" s="22"/>
      <c r="H18" s="21"/>
      <c r="I18" s="20"/>
      <c r="J18" s="20"/>
      <c r="K18" s="20">
        <f>+SUM(K11:K17)</f>
        <v>0</v>
      </c>
      <c r="L18" s="20">
        <f>+SUM(L11:L17)</f>
        <v>0</v>
      </c>
      <c r="M18" s="20">
        <f>+SUM(M11:M17)</f>
        <v>0</v>
      </c>
      <c r="N18" s="20">
        <f>+SUM(N11:N17)</f>
        <v>0</v>
      </c>
      <c r="O18" s="21"/>
      <c r="P18" s="21"/>
      <c r="Q18" s="21"/>
    </row>
    <row r="19" spans="1:17" ht="142.5">
      <c r="A19" s="494"/>
      <c r="B19" s="502" t="s">
        <v>1167</v>
      </c>
      <c r="C19" s="141" t="s">
        <v>1168</v>
      </c>
      <c r="D19" s="226" t="s">
        <v>1169</v>
      </c>
      <c r="E19" s="226" t="s">
        <v>1170</v>
      </c>
      <c r="F19" s="226" t="s">
        <v>163</v>
      </c>
      <c r="G19" s="152" t="s">
        <v>164</v>
      </c>
      <c r="H19" s="153" t="s">
        <v>165</v>
      </c>
      <c r="I19" s="154">
        <v>100</v>
      </c>
      <c r="J19" s="154">
        <f t="shared" si="0"/>
        <v>0</v>
      </c>
      <c r="K19" s="154"/>
      <c r="L19" s="153"/>
      <c r="M19" s="153"/>
      <c r="N19" s="153"/>
      <c r="O19" s="176"/>
      <c r="P19" s="176"/>
      <c r="Q19" s="153"/>
    </row>
    <row r="20" spans="1:17" ht="85.5">
      <c r="A20" s="494"/>
      <c r="B20" s="503"/>
      <c r="C20" s="141" t="s">
        <v>1171</v>
      </c>
      <c r="D20" s="297" t="s">
        <v>1172</v>
      </c>
      <c r="E20" s="131" t="s">
        <v>1170</v>
      </c>
      <c r="F20" s="146" t="s">
        <v>166</v>
      </c>
      <c r="G20" s="152" t="s">
        <v>167</v>
      </c>
      <c r="H20" s="153" t="s">
        <v>168</v>
      </c>
      <c r="I20" s="154">
        <v>10</v>
      </c>
      <c r="J20" s="154">
        <f t="shared" si="0"/>
        <v>0</v>
      </c>
      <c r="K20" s="154"/>
      <c r="L20" s="153"/>
      <c r="M20" s="153"/>
      <c r="N20" s="153"/>
      <c r="O20" s="176"/>
      <c r="P20" s="176"/>
      <c r="Q20" s="153"/>
    </row>
    <row r="21" spans="1:17" ht="38.25">
      <c r="A21" s="494"/>
      <c r="B21" s="503"/>
      <c r="C21" s="141"/>
      <c r="D21" s="291"/>
      <c r="E21" s="131" t="s">
        <v>169</v>
      </c>
      <c r="F21" s="272" t="s">
        <v>170</v>
      </c>
      <c r="G21" s="152" t="s">
        <v>171</v>
      </c>
      <c r="H21" s="153" t="s">
        <v>172</v>
      </c>
      <c r="I21" s="154">
        <v>2</v>
      </c>
      <c r="J21" s="154">
        <f t="shared" si="0"/>
        <v>0</v>
      </c>
      <c r="K21" s="154"/>
      <c r="L21" s="153"/>
      <c r="M21" s="153"/>
      <c r="N21" s="153"/>
      <c r="O21" s="176"/>
      <c r="P21" s="176"/>
      <c r="Q21" s="153"/>
    </row>
    <row r="22" spans="1:17" ht="213.75">
      <c r="A22" s="494"/>
      <c r="B22" s="503"/>
      <c r="C22" s="141" t="s">
        <v>1173</v>
      </c>
      <c r="D22" s="226" t="s">
        <v>173</v>
      </c>
      <c r="E22" s="226" t="s">
        <v>174</v>
      </c>
      <c r="F22" s="226" t="s">
        <v>1220</v>
      </c>
      <c r="G22" s="152" t="s">
        <v>175</v>
      </c>
      <c r="H22" s="153" t="s">
        <v>176</v>
      </c>
      <c r="I22" s="245">
        <v>1</v>
      </c>
      <c r="J22" s="154">
        <f t="shared" si="0"/>
        <v>0</v>
      </c>
      <c r="K22" s="154"/>
      <c r="L22" s="153"/>
      <c r="M22" s="153"/>
      <c r="N22" s="153"/>
      <c r="O22" s="176"/>
      <c r="P22" s="176"/>
      <c r="Q22" s="153"/>
    </row>
    <row r="23" spans="1:17" ht="25.5">
      <c r="A23" s="494"/>
      <c r="B23" s="18" t="s">
        <v>253</v>
      </c>
      <c r="C23" s="219"/>
      <c r="D23" s="185"/>
      <c r="E23" s="185"/>
      <c r="F23" s="185"/>
      <c r="G23" s="22"/>
      <c r="H23" s="21"/>
      <c r="I23" s="20"/>
      <c r="J23" s="20"/>
      <c r="K23" s="20">
        <f>SUM(I23:J23)</f>
        <v>0</v>
      </c>
      <c r="L23" s="21"/>
      <c r="M23" s="21"/>
      <c r="N23" s="21"/>
      <c r="O23" s="21"/>
      <c r="P23" s="21"/>
      <c r="Q23" s="21"/>
    </row>
    <row r="24" spans="1:17" ht="57">
      <c r="A24" s="494"/>
      <c r="B24" s="492" t="s">
        <v>1174</v>
      </c>
      <c r="C24" s="141" t="s">
        <v>1175</v>
      </c>
      <c r="D24" s="460" t="s">
        <v>1176</v>
      </c>
      <c r="E24" s="131" t="s">
        <v>177</v>
      </c>
      <c r="F24" s="131" t="s">
        <v>481</v>
      </c>
      <c r="G24" s="152" t="s">
        <v>178</v>
      </c>
      <c r="H24" s="153" t="s">
        <v>179</v>
      </c>
      <c r="I24" s="179" t="s">
        <v>1111</v>
      </c>
      <c r="J24" s="154">
        <f t="shared" si="0"/>
        <v>0</v>
      </c>
      <c r="K24" s="154"/>
      <c r="L24" s="153"/>
      <c r="M24" s="153"/>
      <c r="N24" s="153"/>
      <c r="O24" s="176"/>
      <c r="P24" s="176"/>
      <c r="Q24" s="153"/>
    </row>
    <row r="25" spans="1:17" ht="76.5">
      <c r="A25" s="494"/>
      <c r="B25" s="397"/>
      <c r="C25" s="141"/>
      <c r="D25" s="460"/>
      <c r="E25" s="131" t="s">
        <v>1177</v>
      </c>
      <c r="F25" s="131" t="s">
        <v>481</v>
      </c>
      <c r="G25" s="152" t="s">
        <v>180</v>
      </c>
      <c r="H25" s="153" t="s">
        <v>181</v>
      </c>
      <c r="I25" s="179" t="s">
        <v>1111</v>
      </c>
      <c r="J25" s="154">
        <f t="shared" si="0"/>
        <v>0</v>
      </c>
      <c r="K25" s="154"/>
      <c r="L25" s="153"/>
      <c r="M25" s="153"/>
      <c r="N25" s="153"/>
      <c r="O25" s="176"/>
      <c r="P25" s="176"/>
      <c r="Q25" s="153"/>
    </row>
    <row r="26" spans="1:17" ht="128.25">
      <c r="A26" s="494"/>
      <c r="B26" s="397"/>
      <c r="C26" s="139" t="s">
        <v>1178</v>
      </c>
      <c r="D26" s="460" t="s">
        <v>1179</v>
      </c>
      <c r="E26" s="131" t="s">
        <v>1180</v>
      </c>
      <c r="F26" s="131" t="s">
        <v>1058</v>
      </c>
      <c r="G26" s="152" t="s">
        <v>182</v>
      </c>
      <c r="H26" s="153" t="s">
        <v>183</v>
      </c>
      <c r="I26" s="179" t="s">
        <v>1111</v>
      </c>
      <c r="J26" s="154">
        <f t="shared" si="0"/>
        <v>0</v>
      </c>
      <c r="K26" s="154"/>
      <c r="L26" s="153"/>
      <c r="M26" s="153"/>
      <c r="N26" s="153"/>
      <c r="O26" s="176"/>
      <c r="P26" s="176"/>
      <c r="Q26" s="153"/>
    </row>
    <row r="27" spans="1:17" ht="63.75">
      <c r="A27" s="494"/>
      <c r="B27" s="397"/>
      <c r="C27" s="141" t="s">
        <v>1181</v>
      </c>
      <c r="D27" s="460"/>
      <c r="E27" s="131" t="s">
        <v>184</v>
      </c>
      <c r="F27" s="147" t="s">
        <v>185</v>
      </c>
      <c r="G27" s="152" t="s">
        <v>186</v>
      </c>
      <c r="H27" s="153" t="s">
        <v>187</v>
      </c>
      <c r="I27" s="154">
        <v>1</v>
      </c>
      <c r="J27" s="154">
        <f t="shared" si="0"/>
        <v>0</v>
      </c>
      <c r="K27" s="154"/>
      <c r="L27" s="153"/>
      <c r="M27" s="153"/>
      <c r="N27" s="153"/>
      <c r="O27" s="176"/>
      <c r="P27" s="176"/>
      <c r="Q27" s="153"/>
    </row>
    <row r="28" spans="1:17" ht="85.5">
      <c r="A28" s="494"/>
      <c r="B28" s="397"/>
      <c r="C28" s="141" t="s">
        <v>1184</v>
      </c>
      <c r="D28" s="460"/>
      <c r="E28" s="136" t="s">
        <v>188</v>
      </c>
      <c r="F28" s="146" t="s">
        <v>1183</v>
      </c>
      <c r="G28" s="152" t="s">
        <v>189</v>
      </c>
      <c r="H28" s="153" t="s">
        <v>183</v>
      </c>
      <c r="I28" s="154">
        <v>10</v>
      </c>
      <c r="J28" s="154">
        <f t="shared" si="0"/>
        <v>0</v>
      </c>
      <c r="K28" s="154"/>
      <c r="L28" s="153"/>
      <c r="M28" s="153"/>
      <c r="N28" s="153"/>
      <c r="O28" s="176"/>
      <c r="P28" s="176"/>
      <c r="Q28" s="153"/>
    </row>
    <row r="29" spans="1:17" ht="89.25">
      <c r="A29" s="494"/>
      <c r="B29" s="397"/>
      <c r="C29" s="141" t="s">
        <v>1185</v>
      </c>
      <c r="D29" s="460"/>
      <c r="E29" s="136" t="s">
        <v>1182</v>
      </c>
      <c r="F29" s="146" t="s">
        <v>1183</v>
      </c>
      <c r="G29" s="152" t="s">
        <v>190</v>
      </c>
      <c r="H29" s="153" t="s">
        <v>191</v>
      </c>
      <c r="I29" s="154">
        <v>150</v>
      </c>
      <c r="J29" s="154">
        <f t="shared" si="0"/>
        <v>0</v>
      </c>
      <c r="K29" s="154"/>
      <c r="L29" s="153"/>
      <c r="M29" s="153"/>
      <c r="N29" s="153"/>
      <c r="O29" s="176"/>
      <c r="P29" s="176"/>
      <c r="Q29" s="153"/>
    </row>
    <row r="30" spans="1:17" ht="25.5">
      <c r="A30" s="494"/>
      <c r="B30" s="18" t="s">
        <v>253</v>
      </c>
      <c r="C30" s="219"/>
      <c r="D30" s="185"/>
      <c r="E30" s="185"/>
      <c r="F30" s="185"/>
      <c r="G30" s="22"/>
      <c r="H30" s="21"/>
      <c r="I30" s="20"/>
      <c r="J30" s="20">
        <f t="shared" si="0"/>
        <v>0</v>
      </c>
      <c r="K30" s="20">
        <f>+SUM(K24:K29)</f>
        <v>0</v>
      </c>
      <c r="L30" s="20">
        <f>+SUM(L24:L29)</f>
        <v>0</v>
      </c>
      <c r="M30" s="20">
        <f>+SUM(M24:M29)</f>
        <v>0</v>
      </c>
      <c r="N30" s="20">
        <f>+SUM(N24:N29)</f>
        <v>0</v>
      </c>
      <c r="O30" s="21"/>
      <c r="P30" s="21"/>
      <c r="Q30" s="21"/>
    </row>
    <row r="31" spans="1:17" ht="15">
      <c r="A31" s="238"/>
      <c r="B31" s="247" t="s">
        <v>459</v>
      </c>
      <c r="C31" s="239"/>
      <c r="D31" s="117"/>
      <c r="E31" s="117"/>
      <c r="F31" s="117"/>
      <c r="G31" s="77"/>
      <c r="H31" s="76"/>
      <c r="I31" s="78"/>
      <c r="J31" s="273">
        <f>+J30+J23+J18+J10</f>
        <v>10</v>
      </c>
      <c r="K31" s="273">
        <f>+K30+K23+K18+K10</f>
        <v>0</v>
      </c>
      <c r="L31" s="273">
        <f>+L30+L23+L18+L10</f>
        <v>10</v>
      </c>
      <c r="M31" s="273">
        <f>+M30+M23+M18+M10</f>
        <v>0</v>
      </c>
      <c r="N31" s="273">
        <f>+N30+N23+N18+N10</f>
        <v>0</v>
      </c>
      <c r="O31" s="76"/>
      <c r="P31" s="76"/>
      <c r="Q31" s="76"/>
    </row>
  </sheetData>
  <mergeCells count="33">
    <mergeCell ref="A5:A30"/>
    <mergeCell ref="B5:B9"/>
    <mergeCell ref="D5:D6"/>
    <mergeCell ref="F5:F6"/>
    <mergeCell ref="D8:D9"/>
    <mergeCell ref="B11:B17"/>
    <mergeCell ref="D12:D13"/>
    <mergeCell ref="D14:D15"/>
    <mergeCell ref="D16:D17"/>
    <mergeCell ref="B19:B22"/>
    <mergeCell ref="L5:L6"/>
    <mergeCell ref="D20:D21"/>
    <mergeCell ref="B24:B29"/>
    <mergeCell ref="D24:D25"/>
    <mergeCell ref="D26:D29"/>
    <mergeCell ref="G5:G6"/>
    <mergeCell ref="H5:H6"/>
    <mergeCell ref="I5:I6"/>
    <mergeCell ref="J5:J6"/>
    <mergeCell ref="K3:N3"/>
    <mergeCell ref="O3:P3"/>
    <mergeCell ref="Q3:Q4"/>
    <mergeCell ref="B1:R1"/>
    <mergeCell ref="B2:R2"/>
    <mergeCell ref="F3:F4"/>
    <mergeCell ref="C3:C4"/>
    <mergeCell ref="G3:G4"/>
    <mergeCell ref="H3:I3"/>
    <mergeCell ref="J3:J4"/>
    <mergeCell ref="A3:A4"/>
    <mergeCell ref="B3:B4"/>
    <mergeCell ref="D3:D4"/>
    <mergeCell ref="E3:E4"/>
  </mergeCells>
  <printOptions/>
  <pageMargins left="0.75" right="0.75" top="1" bottom="1" header="0" footer="0"/>
  <pageSetup orientation="portrait" paperSize="9"/>
</worksheet>
</file>

<file path=xl/worksheets/sheet17.xml><?xml version="1.0" encoding="utf-8"?>
<worksheet xmlns="http://schemas.openxmlformats.org/spreadsheetml/2006/main" xmlns:r="http://schemas.openxmlformats.org/officeDocument/2006/relationships">
  <dimension ref="A1:R31"/>
  <sheetViews>
    <sheetView tabSelected="1" workbookViewId="0" topLeftCell="A1">
      <selection activeCell="D5" sqref="D5:D9"/>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c r="R4" s="1"/>
    </row>
    <row r="5" spans="1:18" ht="38.25" customHeight="1">
      <c r="A5" s="265" t="s">
        <v>1186</v>
      </c>
      <c r="B5" s="267" t="s">
        <v>1187</v>
      </c>
      <c r="C5" s="150" t="s">
        <v>1188</v>
      </c>
      <c r="D5" s="504" t="s">
        <v>1189</v>
      </c>
      <c r="E5" s="131" t="s">
        <v>192</v>
      </c>
      <c r="F5" s="131" t="s">
        <v>1190</v>
      </c>
      <c r="G5" s="152"/>
      <c r="H5" s="153"/>
      <c r="I5" s="154"/>
      <c r="J5" s="154">
        <f aca="true" t="shared" si="0" ref="J5:J12">+K5+L5+M5+N5</f>
        <v>0</v>
      </c>
      <c r="K5" s="154">
        <v>0</v>
      </c>
      <c r="L5" s="153"/>
      <c r="M5" s="153"/>
      <c r="N5" s="153"/>
      <c r="O5" s="176"/>
      <c r="P5" s="176"/>
      <c r="Q5" s="153"/>
      <c r="R5" s="1"/>
    </row>
    <row r="6" spans="1:18" ht="128.25">
      <c r="A6" s="266"/>
      <c r="B6" s="268"/>
      <c r="C6" s="150" t="s">
        <v>1191</v>
      </c>
      <c r="D6" s="505"/>
      <c r="E6" s="136" t="s">
        <v>1192</v>
      </c>
      <c r="F6" s="131" t="s">
        <v>551</v>
      </c>
      <c r="G6" s="152" t="s">
        <v>193</v>
      </c>
      <c r="H6" s="153" t="s">
        <v>194</v>
      </c>
      <c r="I6" s="154">
        <v>1</v>
      </c>
      <c r="J6" s="154">
        <f t="shared" si="0"/>
        <v>0</v>
      </c>
      <c r="K6" s="154">
        <v>0</v>
      </c>
      <c r="L6" s="153"/>
      <c r="M6" s="153"/>
      <c r="N6" s="153"/>
      <c r="O6" s="176"/>
      <c r="P6" s="176"/>
      <c r="Q6" s="153"/>
      <c r="R6" s="1"/>
    </row>
    <row r="7" spans="1:18" ht="102">
      <c r="A7" s="266"/>
      <c r="B7" s="268"/>
      <c r="C7" s="150" t="s">
        <v>1193</v>
      </c>
      <c r="D7" s="505"/>
      <c r="E7" s="136" t="s">
        <v>1194</v>
      </c>
      <c r="F7" s="226" t="s">
        <v>1220</v>
      </c>
      <c r="G7" s="152" t="s">
        <v>195</v>
      </c>
      <c r="H7" s="153" t="s">
        <v>1066</v>
      </c>
      <c r="I7" s="154">
        <v>1</v>
      </c>
      <c r="J7" s="154">
        <f t="shared" si="0"/>
        <v>0</v>
      </c>
      <c r="K7" s="154">
        <v>0</v>
      </c>
      <c r="L7" s="153"/>
      <c r="M7" s="153"/>
      <c r="N7" s="153"/>
      <c r="O7" s="176"/>
      <c r="P7" s="176"/>
      <c r="Q7" s="153"/>
      <c r="R7" s="1"/>
    </row>
    <row r="8" spans="1:18" ht="165.75">
      <c r="A8" s="266"/>
      <c r="B8" s="268"/>
      <c r="C8" s="150" t="s">
        <v>1195</v>
      </c>
      <c r="D8" s="505"/>
      <c r="E8" s="136" t="s">
        <v>1196</v>
      </c>
      <c r="F8" s="226" t="s">
        <v>196</v>
      </c>
      <c r="G8" s="152" t="s">
        <v>197</v>
      </c>
      <c r="H8" s="153" t="s">
        <v>198</v>
      </c>
      <c r="I8" s="154">
        <v>47</v>
      </c>
      <c r="J8" s="154">
        <f t="shared" si="0"/>
        <v>5</v>
      </c>
      <c r="K8" s="337">
        <v>5</v>
      </c>
      <c r="L8" s="153"/>
      <c r="M8" s="153"/>
      <c r="N8" s="153"/>
      <c r="O8" s="176"/>
      <c r="P8" s="176"/>
      <c r="Q8" s="153"/>
      <c r="R8" s="1"/>
    </row>
    <row r="9" spans="1:18" ht="191.25">
      <c r="A9" s="266"/>
      <c r="B9" s="268"/>
      <c r="C9" s="150" t="s">
        <v>1197</v>
      </c>
      <c r="D9" s="506"/>
      <c r="E9" s="136" t="s">
        <v>1198</v>
      </c>
      <c r="F9" s="226" t="s">
        <v>1220</v>
      </c>
      <c r="G9" s="152" t="s">
        <v>199</v>
      </c>
      <c r="H9" s="153" t="s">
        <v>200</v>
      </c>
      <c r="I9" s="154">
        <v>1</v>
      </c>
      <c r="J9" s="154">
        <f t="shared" si="0"/>
        <v>0</v>
      </c>
      <c r="K9" s="304"/>
      <c r="L9" s="153"/>
      <c r="M9" s="153"/>
      <c r="N9" s="153"/>
      <c r="O9" s="176"/>
      <c r="P9" s="176"/>
      <c r="Q9" s="153"/>
      <c r="R9" s="1"/>
    </row>
    <row r="10" spans="1:18" ht="14.25" customHeight="1">
      <c r="A10" s="266"/>
      <c r="B10" s="268"/>
      <c r="C10" s="150" t="s">
        <v>1199</v>
      </c>
      <c r="D10" s="131" t="s">
        <v>1200</v>
      </c>
      <c r="E10" s="136" t="s">
        <v>1201</v>
      </c>
      <c r="F10" s="131" t="s">
        <v>1220</v>
      </c>
      <c r="G10" s="152" t="s">
        <v>201</v>
      </c>
      <c r="H10" s="153" t="s">
        <v>202</v>
      </c>
      <c r="I10" s="154">
        <v>2</v>
      </c>
      <c r="J10" s="154">
        <f t="shared" si="0"/>
        <v>7</v>
      </c>
      <c r="K10" s="154"/>
      <c r="L10" s="154">
        <v>7</v>
      </c>
      <c r="M10" s="153"/>
      <c r="N10" s="153"/>
      <c r="O10" s="176"/>
      <c r="P10" s="176"/>
      <c r="Q10" s="153"/>
      <c r="R10" s="1"/>
    </row>
    <row r="11" spans="1:18" ht="28.5">
      <c r="A11" s="266"/>
      <c r="B11" s="338"/>
      <c r="C11" s="150" t="s">
        <v>1202</v>
      </c>
      <c r="D11" s="507" t="s">
        <v>1203</v>
      </c>
      <c r="E11" s="507"/>
      <c r="F11" s="507"/>
      <c r="G11" s="152"/>
      <c r="H11" s="153"/>
      <c r="I11" s="154"/>
      <c r="J11" s="154">
        <f t="shared" si="0"/>
        <v>0</v>
      </c>
      <c r="K11" s="154"/>
      <c r="L11" s="153"/>
      <c r="M11" s="153"/>
      <c r="N11" s="153"/>
      <c r="O11" s="176"/>
      <c r="P11" s="176"/>
      <c r="Q11" s="153"/>
      <c r="R11" s="1"/>
    </row>
    <row r="12" spans="1:18" ht="25.5">
      <c r="A12" s="266"/>
      <c r="B12" s="18" t="s">
        <v>253</v>
      </c>
      <c r="C12" s="207"/>
      <c r="D12" s="185"/>
      <c r="E12" s="185"/>
      <c r="F12" s="185"/>
      <c r="G12" s="22"/>
      <c r="H12" s="21"/>
      <c r="I12" s="20"/>
      <c r="J12" s="20">
        <f t="shared" si="0"/>
        <v>12</v>
      </c>
      <c r="K12" s="20">
        <f>+SUM(K5:K11)</f>
        <v>5</v>
      </c>
      <c r="L12" s="20">
        <f>+SUM(L5:L11)</f>
        <v>7</v>
      </c>
      <c r="M12" s="20">
        <f>+SUM(M5:M11)</f>
        <v>0</v>
      </c>
      <c r="N12" s="20">
        <f>+SUM(N5:N11)</f>
        <v>0</v>
      </c>
      <c r="O12" s="21"/>
      <c r="P12" s="21"/>
      <c r="Q12" s="21"/>
      <c r="R12" s="1"/>
    </row>
    <row r="13" spans="1:18" ht="14.25">
      <c r="A13" s="238"/>
      <c r="B13" s="247" t="s">
        <v>459</v>
      </c>
      <c r="C13" s="275"/>
      <c r="D13" s="248"/>
      <c r="E13" s="117"/>
      <c r="F13" s="117"/>
      <c r="G13" s="77"/>
      <c r="H13" s="76"/>
      <c r="I13" s="78"/>
      <c r="J13" s="78">
        <f>+J12</f>
        <v>12</v>
      </c>
      <c r="K13" s="78">
        <f>+K12</f>
        <v>5</v>
      </c>
      <c r="L13" s="78">
        <f>+L12</f>
        <v>7</v>
      </c>
      <c r="M13" s="78">
        <f>+M12</f>
        <v>0</v>
      </c>
      <c r="N13" s="78">
        <f>+N12</f>
        <v>0</v>
      </c>
      <c r="O13" s="76"/>
      <c r="P13" s="76"/>
      <c r="Q13" s="76"/>
      <c r="R13" s="1"/>
    </row>
    <row r="14" spans="2:18" ht="12.75">
      <c r="B14" s="1"/>
      <c r="C14" s="1"/>
      <c r="E14" s="1"/>
      <c r="F14" s="1"/>
      <c r="G14" s="1"/>
      <c r="H14" s="1"/>
      <c r="I14" s="1"/>
      <c r="J14" s="1"/>
      <c r="K14" s="1"/>
      <c r="L14" s="1"/>
      <c r="M14" s="1"/>
      <c r="N14" s="1"/>
      <c r="O14" s="1"/>
      <c r="P14" s="1"/>
      <c r="Q14" s="1"/>
      <c r="R14" s="1"/>
    </row>
    <row r="15" spans="2:18" ht="12.75">
      <c r="B15" s="1"/>
      <c r="C15" s="1"/>
      <c r="E15" s="1"/>
      <c r="F15" s="1"/>
      <c r="G15" s="1"/>
      <c r="H15" s="1"/>
      <c r="I15" s="1"/>
      <c r="J15" s="1"/>
      <c r="K15" s="1"/>
      <c r="L15" s="1"/>
      <c r="M15" s="1"/>
      <c r="N15" s="1"/>
      <c r="O15" s="1"/>
      <c r="P15" s="1"/>
      <c r="Q15" s="1"/>
      <c r="R15" s="1"/>
    </row>
    <row r="16" spans="2:18" ht="12.75">
      <c r="B16" s="1"/>
      <c r="C16" s="1"/>
      <c r="E16" s="1"/>
      <c r="F16" s="1"/>
      <c r="G16" s="1"/>
      <c r="H16" s="1"/>
      <c r="I16" s="1"/>
      <c r="J16" s="1"/>
      <c r="K16" s="1"/>
      <c r="L16" s="1"/>
      <c r="M16" s="1"/>
      <c r="N16" s="1"/>
      <c r="O16" s="1"/>
      <c r="P16" s="1"/>
      <c r="Q16" s="1"/>
      <c r="R16" s="1"/>
    </row>
    <row r="17" spans="2:18" ht="12.75">
      <c r="B17" s="1"/>
      <c r="C17" s="1"/>
      <c r="E17" s="1"/>
      <c r="F17" s="1"/>
      <c r="G17" s="1"/>
      <c r="H17" s="1"/>
      <c r="I17" s="1"/>
      <c r="J17" s="1"/>
      <c r="K17" s="1"/>
      <c r="L17" s="1"/>
      <c r="M17" s="1"/>
      <c r="N17" s="1"/>
      <c r="O17" s="1"/>
      <c r="P17" s="1"/>
      <c r="Q17" s="1"/>
      <c r="R17" s="1"/>
    </row>
    <row r="18" spans="2:18" ht="12.75">
      <c r="B18" s="1"/>
      <c r="C18" s="1"/>
      <c r="E18" s="1"/>
      <c r="F18" s="1"/>
      <c r="G18" s="1"/>
      <c r="H18" s="1"/>
      <c r="I18" s="1"/>
      <c r="J18" s="1"/>
      <c r="K18" s="1"/>
      <c r="L18" s="1"/>
      <c r="M18" s="1"/>
      <c r="N18" s="1"/>
      <c r="O18" s="1"/>
      <c r="P18" s="1"/>
      <c r="Q18" s="1"/>
      <c r="R18" s="1"/>
    </row>
    <row r="19" spans="2:18" ht="12.75">
      <c r="B19" s="1"/>
      <c r="C19" s="1"/>
      <c r="E19" s="1"/>
      <c r="F19" s="1"/>
      <c r="G19" s="1"/>
      <c r="H19" s="1"/>
      <c r="I19" s="1"/>
      <c r="J19" s="1"/>
      <c r="K19" s="1"/>
      <c r="L19" s="1"/>
      <c r="M19" s="1"/>
      <c r="N19" s="1"/>
      <c r="O19" s="1"/>
      <c r="P19" s="1"/>
      <c r="Q19" s="1"/>
      <c r="R19" s="1"/>
    </row>
    <row r="20" spans="2:18" ht="12.75">
      <c r="B20" s="1"/>
      <c r="C20" s="1"/>
      <c r="E20" s="1"/>
      <c r="F20" s="1"/>
      <c r="G20" s="1"/>
      <c r="H20" s="1"/>
      <c r="I20" s="1"/>
      <c r="J20" s="1"/>
      <c r="K20" s="1"/>
      <c r="L20" s="1"/>
      <c r="M20" s="1"/>
      <c r="N20" s="1"/>
      <c r="O20" s="1"/>
      <c r="P20" s="1"/>
      <c r="Q20" s="1"/>
      <c r="R20" s="1"/>
    </row>
    <row r="21" spans="2:18" ht="12.75">
      <c r="B21" s="1"/>
      <c r="C21" s="1"/>
      <c r="E21" s="1"/>
      <c r="F21" s="1"/>
      <c r="G21" s="1"/>
      <c r="H21" s="1"/>
      <c r="I21" s="1"/>
      <c r="J21" s="1"/>
      <c r="K21" s="1"/>
      <c r="L21" s="1"/>
      <c r="M21" s="1"/>
      <c r="N21" s="1"/>
      <c r="O21" s="1"/>
      <c r="P21" s="1"/>
      <c r="Q21" s="1"/>
      <c r="R21" s="1"/>
    </row>
    <row r="22" spans="2:18" ht="12.75">
      <c r="B22" s="1"/>
      <c r="C22" s="1"/>
      <c r="E22" s="1"/>
      <c r="F22" s="1"/>
      <c r="G22" s="1"/>
      <c r="H22" s="1"/>
      <c r="I22" s="1"/>
      <c r="J22" s="1"/>
      <c r="K22" s="1"/>
      <c r="L22" s="1"/>
      <c r="M22" s="1"/>
      <c r="N22" s="1"/>
      <c r="O22" s="1"/>
      <c r="P22" s="1"/>
      <c r="Q22" s="1"/>
      <c r="R22" s="1"/>
    </row>
    <row r="23" spans="2:18" ht="12.75">
      <c r="B23" s="1"/>
      <c r="C23" s="1"/>
      <c r="E23" s="1"/>
      <c r="F23" s="1"/>
      <c r="G23" s="1"/>
      <c r="H23" s="1"/>
      <c r="I23" s="1"/>
      <c r="J23" s="1"/>
      <c r="K23" s="1"/>
      <c r="L23" s="1"/>
      <c r="M23" s="1"/>
      <c r="N23" s="1"/>
      <c r="O23" s="1"/>
      <c r="P23" s="1"/>
      <c r="Q23" s="1"/>
      <c r="R23" s="1"/>
    </row>
    <row r="24" spans="2:18" ht="12.75">
      <c r="B24" s="1"/>
      <c r="C24" s="1"/>
      <c r="E24" s="1"/>
      <c r="F24" s="1"/>
      <c r="G24" s="1"/>
      <c r="H24" s="1"/>
      <c r="I24" s="1"/>
      <c r="J24" s="1"/>
      <c r="K24" s="1"/>
      <c r="L24" s="1"/>
      <c r="M24" s="1"/>
      <c r="N24" s="1"/>
      <c r="O24" s="1"/>
      <c r="P24" s="1"/>
      <c r="Q24" s="1"/>
      <c r="R24" s="1"/>
    </row>
    <row r="25" spans="2:18" ht="12.75">
      <c r="B25" s="1"/>
      <c r="C25" s="1"/>
      <c r="E25" s="1"/>
      <c r="F25" s="1"/>
      <c r="G25" s="1"/>
      <c r="H25" s="1"/>
      <c r="I25" s="1"/>
      <c r="J25" s="1"/>
      <c r="K25" s="1"/>
      <c r="L25" s="1"/>
      <c r="M25" s="1"/>
      <c r="N25" s="1"/>
      <c r="O25" s="1"/>
      <c r="P25" s="1"/>
      <c r="Q25" s="1"/>
      <c r="R25" s="1"/>
    </row>
    <row r="26" spans="2:18" ht="12.75">
      <c r="B26" s="1"/>
      <c r="C26" s="1"/>
      <c r="E26" s="1"/>
      <c r="F26" s="1"/>
      <c r="G26" s="1"/>
      <c r="H26" s="1"/>
      <c r="I26" s="1"/>
      <c r="J26" s="1"/>
      <c r="K26" s="1"/>
      <c r="L26" s="1"/>
      <c r="M26" s="1"/>
      <c r="N26" s="1"/>
      <c r="O26" s="1"/>
      <c r="P26" s="1"/>
      <c r="Q26" s="1"/>
      <c r="R26" s="1"/>
    </row>
    <row r="27" spans="2:18" ht="12.75">
      <c r="B27" s="1"/>
      <c r="C27" s="1"/>
      <c r="E27" s="1"/>
      <c r="F27" s="1"/>
      <c r="G27" s="1"/>
      <c r="H27" s="1"/>
      <c r="I27" s="1"/>
      <c r="J27" s="1"/>
      <c r="K27" s="1"/>
      <c r="L27" s="1"/>
      <c r="M27" s="1"/>
      <c r="N27" s="1"/>
      <c r="O27" s="1"/>
      <c r="P27" s="1"/>
      <c r="Q27" s="1"/>
      <c r="R27" s="1"/>
    </row>
    <row r="28" spans="2:18" ht="12.75">
      <c r="B28" s="1"/>
      <c r="C28" s="1"/>
      <c r="E28" s="1"/>
      <c r="F28" s="1"/>
      <c r="G28" s="1"/>
      <c r="H28" s="1"/>
      <c r="I28" s="1"/>
      <c r="J28" s="1"/>
      <c r="K28" s="1"/>
      <c r="L28" s="1"/>
      <c r="M28" s="1"/>
      <c r="N28" s="1"/>
      <c r="O28" s="1"/>
      <c r="P28" s="1"/>
      <c r="Q28" s="1"/>
      <c r="R28" s="1"/>
    </row>
    <row r="29" spans="2:18" ht="12.75">
      <c r="B29" s="1"/>
      <c r="C29" s="1"/>
      <c r="E29" s="1"/>
      <c r="F29" s="1"/>
      <c r="G29" s="1"/>
      <c r="H29" s="1"/>
      <c r="I29" s="1"/>
      <c r="J29" s="1"/>
      <c r="K29" s="1"/>
      <c r="L29" s="1"/>
      <c r="M29" s="1"/>
      <c r="N29" s="1"/>
      <c r="O29" s="1"/>
      <c r="P29" s="1"/>
      <c r="Q29" s="1"/>
      <c r="R29" s="1"/>
    </row>
    <row r="30" spans="2:18" ht="12.75">
      <c r="B30" s="1"/>
      <c r="C30" s="1"/>
      <c r="E30" s="1"/>
      <c r="F30" s="1"/>
      <c r="G30" s="1"/>
      <c r="H30" s="1"/>
      <c r="I30" s="1"/>
      <c r="J30" s="1"/>
      <c r="K30" s="1"/>
      <c r="L30" s="1"/>
      <c r="M30" s="1"/>
      <c r="N30" s="1"/>
      <c r="O30" s="1"/>
      <c r="P30" s="1"/>
      <c r="Q30" s="1"/>
      <c r="R30" s="1"/>
    </row>
    <row r="31" spans="2:18" ht="12.75">
      <c r="B31" s="1"/>
      <c r="C31" s="1"/>
      <c r="E31" s="1"/>
      <c r="F31" s="1"/>
      <c r="G31" s="1"/>
      <c r="H31" s="1"/>
      <c r="I31" s="1"/>
      <c r="J31" s="1"/>
      <c r="K31" s="1"/>
      <c r="L31" s="1"/>
      <c r="M31" s="1"/>
      <c r="N31" s="1"/>
      <c r="O31" s="1"/>
      <c r="P31" s="1"/>
      <c r="Q31" s="1"/>
      <c r="R31" s="1"/>
    </row>
  </sheetData>
  <mergeCells count="19">
    <mergeCell ref="A5:A12"/>
    <mergeCell ref="B5:B11"/>
    <mergeCell ref="D5:D9"/>
    <mergeCell ref="K8:K9"/>
    <mergeCell ref="D11:F11"/>
    <mergeCell ref="O3:P3"/>
    <mergeCell ref="Q3:Q4"/>
    <mergeCell ref="B1:R1"/>
    <mergeCell ref="B2:R2"/>
    <mergeCell ref="F3:F4"/>
    <mergeCell ref="G3:G4"/>
    <mergeCell ref="C3:C4"/>
    <mergeCell ref="H3:I3"/>
    <mergeCell ref="J3:J4"/>
    <mergeCell ref="K3:N3"/>
    <mergeCell ref="A3:A4"/>
    <mergeCell ref="B3:B4"/>
    <mergeCell ref="D3:D4"/>
    <mergeCell ref="E3:E4"/>
  </mergeCells>
  <printOptions/>
  <pageMargins left="0.15748031496062992" right="0.11811023622047245" top="0.984251968503937" bottom="0.984251968503937" header="0" footer="0"/>
  <pageSetup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dimension ref="A1:R10"/>
  <sheetViews>
    <sheetView workbookViewId="0" topLeftCell="A1">
      <selection activeCell="A3" sqref="A3:IV4"/>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c r="R4" s="1"/>
    </row>
    <row r="5" spans="1:17" ht="38.25">
      <c r="A5" s="508" t="s">
        <v>1204</v>
      </c>
      <c r="B5" s="283" t="s">
        <v>1205</v>
      </c>
      <c r="C5" s="295" t="s">
        <v>1206</v>
      </c>
      <c r="D5" s="302" t="s">
        <v>1207</v>
      </c>
      <c r="E5" s="131" t="s">
        <v>1208</v>
      </c>
      <c r="F5" s="131" t="s">
        <v>1220</v>
      </c>
      <c r="G5" s="152" t="s">
        <v>203</v>
      </c>
      <c r="H5" s="153" t="s">
        <v>204</v>
      </c>
      <c r="I5" s="154">
        <v>1</v>
      </c>
      <c r="J5" s="154">
        <f>+K5+L5+M5+N5</f>
        <v>0.1</v>
      </c>
      <c r="K5" s="154"/>
      <c r="L5" s="153">
        <v>0.1</v>
      </c>
      <c r="M5" s="153"/>
      <c r="N5" s="153"/>
      <c r="O5" s="242">
        <v>39783</v>
      </c>
      <c r="P5" s="242">
        <v>39813</v>
      </c>
      <c r="Q5" s="153" t="s">
        <v>862</v>
      </c>
    </row>
    <row r="6" spans="1:17" ht="76.5">
      <c r="A6" s="509"/>
      <c r="B6" s="284"/>
      <c r="C6" s="296"/>
      <c r="D6" s="303"/>
      <c r="E6" s="131" t="s">
        <v>1209</v>
      </c>
      <c r="F6" s="131" t="s">
        <v>1220</v>
      </c>
      <c r="G6" s="152" t="s">
        <v>205</v>
      </c>
      <c r="H6" s="153" t="s">
        <v>206</v>
      </c>
      <c r="I6" s="154">
        <v>1</v>
      </c>
      <c r="J6" s="154">
        <f>+K6+L6+M6+N6</f>
        <v>4.7</v>
      </c>
      <c r="K6" s="154"/>
      <c r="L6" s="153">
        <v>4.7</v>
      </c>
      <c r="M6" s="153"/>
      <c r="N6" s="153"/>
      <c r="O6" s="242">
        <v>39706</v>
      </c>
      <c r="P6" s="242">
        <v>39813</v>
      </c>
      <c r="Q6" s="153" t="s">
        <v>862</v>
      </c>
    </row>
    <row r="7" spans="1:17" ht="42.75">
      <c r="A7" s="509"/>
      <c r="B7" s="284"/>
      <c r="C7" s="141" t="s">
        <v>1210</v>
      </c>
      <c r="D7" s="297" t="s">
        <v>1211</v>
      </c>
      <c r="E7" s="131" t="s">
        <v>1212</v>
      </c>
      <c r="F7" s="131" t="s">
        <v>1220</v>
      </c>
      <c r="G7" s="152" t="s">
        <v>1213</v>
      </c>
      <c r="H7" s="153" t="s">
        <v>1110</v>
      </c>
      <c r="I7" s="154" t="s">
        <v>1214</v>
      </c>
      <c r="J7" s="337">
        <f>+K7+L7+M7+N7</f>
        <v>0.28</v>
      </c>
      <c r="K7" s="154"/>
      <c r="L7" s="337">
        <v>0.28</v>
      </c>
      <c r="M7" s="153"/>
      <c r="N7" s="153"/>
      <c r="O7" s="242">
        <v>39706</v>
      </c>
      <c r="P7" s="242">
        <v>39813</v>
      </c>
      <c r="Q7" s="153" t="s">
        <v>862</v>
      </c>
    </row>
    <row r="8" spans="1:17" ht="71.25">
      <c r="A8" s="509"/>
      <c r="B8" s="264"/>
      <c r="C8" s="139" t="s">
        <v>1215</v>
      </c>
      <c r="D8" s="291"/>
      <c r="E8" s="131" t="s">
        <v>1216</v>
      </c>
      <c r="F8" s="131" t="s">
        <v>1220</v>
      </c>
      <c r="G8" s="152" t="s">
        <v>1217</v>
      </c>
      <c r="H8" s="153" t="s">
        <v>1110</v>
      </c>
      <c r="I8" s="154" t="s">
        <v>1214</v>
      </c>
      <c r="J8" s="304"/>
      <c r="K8" s="154"/>
      <c r="L8" s="304"/>
      <c r="M8" s="153"/>
      <c r="N8" s="153"/>
      <c r="O8" s="242">
        <v>39706</v>
      </c>
      <c r="P8" s="242">
        <v>39813</v>
      </c>
      <c r="Q8" s="153" t="s">
        <v>862</v>
      </c>
    </row>
    <row r="9" spans="1:17" ht="25.5">
      <c r="A9" s="509"/>
      <c r="B9" s="18" t="s">
        <v>253</v>
      </c>
      <c r="C9" s="108"/>
      <c r="D9" s="235"/>
      <c r="E9" s="185"/>
      <c r="F9" s="185"/>
      <c r="G9" s="22"/>
      <c r="H9" s="21"/>
      <c r="I9" s="20"/>
      <c r="J9" s="20">
        <f>+K9+L9+M9+N9</f>
        <v>5.08</v>
      </c>
      <c r="K9" s="20">
        <f>+SUM(K5:K8)</f>
        <v>0</v>
      </c>
      <c r="L9" s="20">
        <f>+SUM(L5:L8)</f>
        <v>5.08</v>
      </c>
      <c r="M9" s="20">
        <f>+SUM(M5:M8)</f>
        <v>0</v>
      </c>
      <c r="N9" s="20">
        <f>+SUM(N5:N8)</f>
        <v>0</v>
      </c>
      <c r="O9" s="21"/>
      <c r="P9" s="21"/>
      <c r="Q9" s="21"/>
    </row>
    <row r="10" spans="1:17" ht="15">
      <c r="A10" s="238"/>
      <c r="B10" s="247" t="s">
        <v>459</v>
      </c>
      <c r="C10" s="276"/>
      <c r="D10" s="277"/>
      <c r="E10" s="117"/>
      <c r="F10" s="117"/>
      <c r="G10" s="77"/>
      <c r="H10" s="76"/>
      <c r="I10" s="78"/>
      <c r="J10" s="273">
        <f>+J9</f>
        <v>5.08</v>
      </c>
      <c r="K10" s="273">
        <f>+K9</f>
        <v>0</v>
      </c>
      <c r="L10" s="273">
        <f>+L9</f>
        <v>5.08</v>
      </c>
      <c r="M10" s="273">
        <f>+M9</f>
        <v>0</v>
      </c>
      <c r="N10" s="273">
        <f>+N9</f>
        <v>0</v>
      </c>
      <c r="O10" s="76"/>
      <c r="P10" s="76"/>
      <c r="Q10" s="76"/>
    </row>
  </sheetData>
  <mergeCells count="21">
    <mergeCell ref="A5:A9"/>
    <mergeCell ref="B5:B8"/>
    <mergeCell ref="C5:C6"/>
    <mergeCell ref="D5:D6"/>
    <mergeCell ref="D7:D8"/>
    <mergeCell ref="J7:J8"/>
    <mergeCell ref="L7:L8"/>
    <mergeCell ref="C3:C4"/>
    <mergeCell ref="H3:I3"/>
    <mergeCell ref="J3:J4"/>
    <mergeCell ref="K3:N3"/>
    <mergeCell ref="O3:P3"/>
    <mergeCell ref="Q3:Q4"/>
    <mergeCell ref="B1:R1"/>
    <mergeCell ref="B2:R2"/>
    <mergeCell ref="F3:F4"/>
    <mergeCell ref="G3:G4"/>
    <mergeCell ref="A3:A4"/>
    <mergeCell ref="B3:B4"/>
    <mergeCell ref="D3:D4"/>
    <mergeCell ref="E3:E4"/>
  </mergeCells>
  <printOptions/>
  <pageMargins left="0.75" right="0.75" top="1" bottom="1" header="0" footer="0"/>
  <pageSetup orientation="portrait" paperSize="9"/>
</worksheet>
</file>

<file path=xl/worksheets/sheet19.xml><?xml version="1.0" encoding="utf-8"?>
<worksheet xmlns="http://schemas.openxmlformats.org/spreadsheetml/2006/main" xmlns:r="http://schemas.openxmlformats.org/officeDocument/2006/relationships">
  <dimension ref="A1:R13"/>
  <sheetViews>
    <sheetView workbookViewId="0" topLeftCell="A1">
      <selection activeCell="A3" sqref="A3:IV4"/>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c r="R4" s="1"/>
    </row>
    <row r="5" spans="1:18" ht="140.25">
      <c r="A5" s="510" t="s">
        <v>207</v>
      </c>
      <c r="B5" s="292" t="s">
        <v>1218</v>
      </c>
      <c r="C5" s="163" t="s">
        <v>699</v>
      </c>
      <c r="D5" s="278" t="s">
        <v>208</v>
      </c>
      <c r="E5" s="131" t="s">
        <v>209</v>
      </c>
      <c r="F5" s="131" t="s">
        <v>1362</v>
      </c>
      <c r="G5" s="152" t="s">
        <v>210</v>
      </c>
      <c r="H5" s="153" t="s">
        <v>211</v>
      </c>
      <c r="I5" s="154">
        <v>5</v>
      </c>
      <c r="J5" s="154">
        <f>+K5+L5+M5+N5</f>
        <v>0</v>
      </c>
      <c r="K5" s="154">
        <v>0</v>
      </c>
      <c r="L5" s="153"/>
      <c r="M5" s="153"/>
      <c r="N5" s="153"/>
      <c r="P5" s="16">
        <v>39706</v>
      </c>
      <c r="Q5" s="16">
        <v>39813</v>
      </c>
      <c r="R5" s="153" t="s">
        <v>862</v>
      </c>
    </row>
    <row r="6" spans="1:18" ht="42.75">
      <c r="A6" s="511"/>
      <c r="B6" s="293"/>
      <c r="C6" s="163" t="s">
        <v>700</v>
      </c>
      <c r="D6" s="131" t="s">
        <v>984</v>
      </c>
      <c r="E6" s="131" t="s">
        <v>701</v>
      </c>
      <c r="F6" s="131" t="s">
        <v>1362</v>
      </c>
      <c r="G6" s="152" t="s">
        <v>702</v>
      </c>
      <c r="H6" s="212"/>
      <c r="I6" s="279"/>
      <c r="J6" s="154">
        <f>+K6+L6+M6+N6</f>
        <v>14</v>
      </c>
      <c r="K6" s="154">
        <v>14</v>
      </c>
      <c r="L6" s="153"/>
      <c r="M6" s="153"/>
      <c r="N6" s="153"/>
      <c r="P6" s="16">
        <v>39630</v>
      </c>
      <c r="Q6" s="16">
        <v>39721</v>
      </c>
      <c r="R6" s="153" t="s">
        <v>862</v>
      </c>
    </row>
    <row r="7" spans="1:18" ht="128.25">
      <c r="A7" s="511"/>
      <c r="B7" s="294"/>
      <c r="C7" s="163" t="s">
        <v>703</v>
      </c>
      <c r="D7" s="131" t="s">
        <v>212</v>
      </c>
      <c r="E7" s="131" t="s">
        <v>704</v>
      </c>
      <c r="F7" s="13" t="s">
        <v>1220</v>
      </c>
      <c r="G7" s="152" t="s">
        <v>213</v>
      </c>
      <c r="H7" s="153" t="s">
        <v>214</v>
      </c>
      <c r="I7" s="154">
        <v>1</v>
      </c>
      <c r="J7" s="154"/>
      <c r="K7" s="154">
        <v>6</v>
      </c>
      <c r="L7" s="153"/>
      <c r="M7" s="153"/>
      <c r="N7" s="153"/>
      <c r="P7" s="16">
        <v>39661</v>
      </c>
      <c r="Q7" s="16">
        <v>39813</v>
      </c>
      <c r="R7" s="153" t="s">
        <v>862</v>
      </c>
    </row>
    <row r="8" spans="1:17" ht="14.25">
      <c r="A8" s="511"/>
      <c r="B8" s="255"/>
      <c r="C8" s="280"/>
      <c r="D8" s="185"/>
      <c r="E8" s="235"/>
      <c r="F8" s="21"/>
      <c r="G8" s="22"/>
      <c r="H8" s="21"/>
      <c r="I8" s="20"/>
      <c r="J8" s="20">
        <f>+K8+L8+M8+N8</f>
        <v>20</v>
      </c>
      <c r="K8" s="20">
        <f>SUM(K5:K7)</f>
        <v>20</v>
      </c>
      <c r="L8" s="20">
        <f>SUM(L5:L7)</f>
        <v>0</v>
      </c>
      <c r="M8" s="20">
        <f>SUM(M5:M7)</f>
        <v>0</v>
      </c>
      <c r="N8" s="20">
        <f>SUM(N5:N7)</f>
        <v>0</v>
      </c>
      <c r="O8" s="21"/>
      <c r="P8" s="21"/>
      <c r="Q8" s="21"/>
    </row>
    <row r="9" spans="1:18" ht="85.5">
      <c r="A9" s="511"/>
      <c r="B9" s="285" t="s">
        <v>705</v>
      </c>
      <c r="C9" s="141" t="s">
        <v>706</v>
      </c>
      <c r="D9" s="342" t="s">
        <v>215</v>
      </c>
      <c r="E9" s="131" t="s">
        <v>216</v>
      </c>
      <c r="F9" s="325" t="s">
        <v>1220</v>
      </c>
      <c r="G9" s="152" t="s">
        <v>217</v>
      </c>
      <c r="H9" s="153" t="s">
        <v>218</v>
      </c>
      <c r="I9" s="245">
        <v>1</v>
      </c>
      <c r="J9" s="154"/>
      <c r="K9" s="154"/>
      <c r="L9" s="153">
        <v>2.5</v>
      </c>
      <c r="M9" s="153"/>
      <c r="N9" s="153"/>
      <c r="P9" s="16">
        <v>39448</v>
      </c>
      <c r="Q9" s="16">
        <v>39813</v>
      </c>
      <c r="R9" s="153" t="s">
        <v>862</v>
      </c>
    </row>
    <row r="10" spans="1:18" ht="38.25">
      <c r="A10" s="511"/>
      <c r="B10" s="286"/>
      <c r="C10" s="288" t="s">
        <v>707</v>
      </c>
      <c r="D10" s="387"/>
      <c r="E10" s="226" t="s">
        <v>708</v>
      </c>
      <c r="F10" s="336"/>
      <c r="G10" s="152" t="s">
        <v>219</v>
      </c>
      <c r="H10" s="153" t="s">
        <v>220</v>
      </c>
      <c r="I10" s="154">
        <v>1</v>
      </c>
      <c r="J10" s="154"/>
      <c r="K10" s="154"/>
      <c r="L10" s="153">
        <v>0.5</v>
      </c>
      <c r="M10" s="153"/>
      <c r="N10" s="153"/>
      <c r="P10" s="16">
        <v>39661</v>
      </c>
      <c r="Q10" s="16">
        <v>39690</v>
      </c>
      <c r="R10" s="153" t="s">
        <v>862</v>
      </c>
    </row>
    <row r="11" spans="1:18" ht="51">
      <c r="A11" s="511"/>
      <c r="B11" s="286"/>
      <c r="C11" s="289"/>
      <c r="D11" s="343"/>
      <c r="E11" s="131" t="s">
        <v>709</v>
      </c>
      <c r="F11" s="326"/>
      <c r="G11" s="152" t="s">
        <v>221</v>
      </c>
      <c r="H11" s="153" t="s">
        <v>222</v>
      </c>
      <c r="I11" s="245">
        <v>1</v>
      </c>
      <c r="J11" s="154"/>
      <c r="K11" s="154"/>
      <c r="L11" s="153">
        <v>2</v>
      </c>
      <c r="M11" s="153"/>
      <c r="N11" s="153"/>
      <c r="P11" s="16">
        <v>39448</v>
      </c>
      <c r="Q11" s="16">
        <v>39812</v>
      </c>
      <c r="R11" s="153" t="s">
        <v>862</v>
      </c>
    </row>
    <row r="12" spans="1:18" ht="14.25">
      <c r="A12" s="511"/>
      <c r="B12" s="255"/>
      <c r="C12" s="219"/>
      <c r="D12" s="235"/>
      <c r="E12" s="185"/>
      <c r="F12" s="21"/>
      <c r="G12" s="22"/>
      <c r="H12" s="21"/>
      <c r="I12" s="20"/>
      <c r="J12" s="20">
        <f>+K12+L12+M12+N12</f>
        <v>5</v>
      </c>
      <c r="K12" s="20">
        <v>0</v>
      </c>
      <c r="L12" s="21">
        <f>SUM(L9:L11)</f>
        <v>5</v>
      </c>
      <c r="M12" s="21">
        <f>SUM(M9:M11)</f>
        <v>0</v>
      </c>
      <c r="N12" s="21">
        <f>SUM(N9:N11)</f>
        <v>0</v>
      </c>
      <c r="O12" s="21"/>
      <c r="P12" s="21"/>
      <c r="Q12" s="21"/>
      <c r="R12" s="21"/>
    </row>
    <row r="13" spans="1:18" ht="15">
      <c r="A13" s="238"/>
      <c r="B13" s="281"/>
      <c r="C13" s="276"/>
      <c r="D13" s="248"/>
      <c r="E13" s="117"/>
      <c r="F13" s="282"/>
      <c r="G13" s="77"/>
      <c r="H13" s="76"/>
      <c r="I13" s="78"/>
      <c r="J13" s="78">
        <f>+K13+L13+M13+N13</f>
        <v>5</v>
      </c>
      <c r="K13" s="273">
        <f>+K12</f>
        <v>0</v>
      </c>
      <c r="L13" s="273">
        <f>+L12</f>
        <v>5</v>
      </c>
      <c r="M13" s="273">
        <f>+M12</f>
        <v>0</v>
      </c>
      <c r="N13" s="273">
        <f>+N12</f>
        <v>0</v>
      </c>
      <c r="O13" s="76"/>
      <c r="P13" s="76"/>
      <c r="Q13" s="76"/>
      <c r="R13" s="76"/>
    </row>
  </sheetData>
  <mergeCells count="20">
    <mergeCell ref="A5:A12"/>
    <mergeCell ref="B5:B7"/>
    <mergeCell ref="B9:B11"/>
    <mergeCell ref="D9:D11"/>
    <mergeCell ref="C10:C11"/>
    <mergeCell ref="F9:F11"/>
    <mergeCell ref="C3:C4"/>
    <mergeCell ref="H3:I3"/>
    <mergeCell ref="J3:J4"/>
    <mergeCell ref="K3:N3"/>
    <mergeCell ref="O3:P3"/>
    <mergeCell ref="Q3:Q4"/>
    <mergeCell ref="B1:R1"/>
    <mergeCell ref="B2:R2"/>
    <mergeCell ref="F3:F4"/>
    <mergeCell ref="G3:G4"/>
    <mergeCell ref="A3:A4"/>
    <mergeCell ref="B3:B4"/>
    <mergeCell ref="D3:D4"/>
    <mergeCell ref="E3:E4"/>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1:Q43"/>
  <sheetViews>
    <sheetView workbookViewId="0" topLeftCell="A1">
      <selection activeCell="A1" sqref="A1:IV16384"/>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267.75">
      <c r="A5" s="375" t="s">
        <v>460</v>
      </c>
      <c r="B5" s="48" t="s">
        <v>461</v>
      </c>
      <c r="C5" s="12" t="s">
        <v>462</v>
      </c>
      <c r="D5" s="325" t="s">
        <v>463</v>
      </c>
      <c r="E5" s="12" t="s">
        <v>464</v>
      </c>
      <c r="F5" s="12" t="s">
        <v>465</v>
      </c>
      <c r="G5" s="12" t="s">
        <v>466</v>
      </c>
      <c r="H5" s="13" t="s">
        <v>467</v>
      </c>
      <c r="I5" s="14">
        <v>10</v>
      </c>
      <c r="J5" s="14">
        <f>+K5+L5+M5+N5</f>
        <v>6.3999999999999995</v>
      </c>
      <c r="K5" s="14"/>
      <c r="L5" s="13">
        <f>1.3+3.8+1.3</f>
        <v>6.3999999999999995</v>
      </c>
      <c r="M5" s="13"/>
      <c r="N5" s="13"/>
      <c r="O5" s="16">
        <v>39479</v>
      </c>
      <c r="P5" s="16">
        <v>39813</v>
      </c>
      <c r="Q5" s="12" t="s">
        <v>468</v>
      </c>
    </row>
    <row r="6" spans="1:17" ht="25.5">
      <c r="A6" s="376"/>
      <c r="B6" s="18" t="s">
        <v>253</v>
      </c>
      <c r="C6" s="22"/>
      <c r="D6" s="336"/>
      <c r="E6" s="21"/>
      <c r="F6" s="22"/>
      <c r="G6" s="22"/>
      <c r="H6" s="21"/>
      <c r="I6" s="20"/>
      <c r="J6" s="20">
        <f>SUM(J5)</f>
        <v>6.3999999999999995</v>
      </c>
      <c r="K6" s="20">
        <f>SUM(K5)</f>
        <v>0</v>
      </c>
      <c r="L6" s="20">
        <f>SUM(L5)</f>
        <v>6.3999999999999995</v>
      </c>
      <c r="M6" s="20">
        <f>SUM(M5)</f>
        <v>0</v>
      </c>
      <c r="N6" s="20">
        <f>SUM(N5)</f>
        <v>0</v>
      </c>
      <c r="O6" s="25"/>
      <c r="P6" s="25"/>
      <c r="Q6" s="22"/>
    </row>
    <row r="7" spans="1:17" ht="75" customHeight="1">
      <c r="A7" s="376"/>
      <c r="B7" s="378" t="s">
        <v>469</v>
      </c>
      <c r="C7" s="49" t="s">
        <v>470</v>
      </c>
      <c r="D7" s="336"/>
      <c r="E7" s="12" t="s">
        <v>471</v>
      </c>
      <c r="F7" s="13" t="s">
        <v>472</v>
      </c>
      <c r="G7" s="12" t="s">
        <v>473</v>
      </c>
      <c r="H7" s="13" t="s">
        <v>474</v>
      </c>
      <c r="I7" s="14">
        <v>1</v>
      </c>
      <c r="J7" s="14">
        <f>+K7+L7+M7+N7</f>
        <v>2</v>
      </c>
      <c r="K7" s="14"/>
      <c r="L7" s="14">
        <f>2</f>
        <v>2</v>
      </c>
      <c r="M7" s="13"/>
      <c r="N7" s="13"/>
      <c r="O7" s="16">
        <v>39479</v>
      </c>
      <c r="P7" s="16">
        <v>39813</v>
      </c>
      <c r="Q7" s="12" t="s">
        <v>468</v>
      </c>
    </row>
    <row r="8" spans="1:17" ht="99" customHeight="1">
      <c r="A8" s="376"/>
      <c r="B8" s="379"/>
      <c r="C8" s="49" t="s">
        <v>475</v>
      </c>
      <c r="D8" s="336"/>
      <c r="E8" s="13" t="s">
        <v>476</v>
      </c>
      <c r="F8" s="12" t="s">
        <v>472</v>
      </c>
      <c r="G8" s="12" t="s">
        <v>477</v>
      </c>
      <c r="H8" s="13" t="s">
        <v>478</v>
      </c>
      <c r="I8" s="14">
        <v>1</v>
      </c>
      <c r="J8" s="14">
        <f>+K8+L8+M8+N8</f>
        <v>3.6</v>
      </c>
      <c r="K8" s="14"/>
      <c r="L8" s="14">
        <f>1.5+1.5+0.6</f>
        <v>3.6</v>
      </c>
      <c r="M8" s="13"/>
      <c r="N8" s="13"/>
      <c r="O8" s="16">
        <v>39479</v>
      </c>
      <c r="P8" s="16">
        <v>39813</v>
      </c>
      <c r="Q8" s="12" t="s">
        <v>468</v>
      </c>
    </row>
    <row r="9" spans="1:17" ht="69" customHeight="1">
      <c r="A9" s="376"/>
      <c r="B9" s="379"/>
      <c r="C9" s="49" t="s">
        <v>479</v>
      </c>
      <c r="D9" s="336"/>
      <c r="E9" s="13" t="s">
        <v>480</v>
      </c>
      <c r="F9" s="13" t="s">
        <v>481</v>
      </c>
      <c r="G9" s="12" t="s">
        <v>482</v>
      </c>
      <c r="H9" s="12" t="s">
        <v>483</v>
      </c>
      <c r="I9" s="14">
        <v>2</v>
      </c>
      <c r="J9" s="14">
        <f>+K9+L9+M9+N9</f>
        <v>1.5</v>
      </c>
      <c r="K9" s="14"/>
      <c r="L9" s="14">
        <v>1.5</v>
      </c>
      <c r="M9" s="13"/>
      <c r="N9" s="13"/>
      <c r="O9" s="16">
        <v>39542</v>
      </c>
      <c r="P9" s="16">
        <v>39629</v>
      </c>
      <c r="Q9" s="12" t="s">
        <v>468</v>
      </c>
    </row>
    <row r="10" spans="1:17" ht="119.25" customHeight="1">
      <c r="A10" s="376"/>
      <c r="B10" s="380"/>
      <c r="C10" s="49" t="s">
        <v>484</v>
      </c>
      <c r="D10" s="336"/>
      <c r="E10" s="13" t="s">
        <v>485</v>
      </c>
      <c r="F10" s="13" t="s">
        <v>481</v>
      </c>
      <c r="G10" s="12" t="s">
        <v>486</v>
      </c>
      <c r="H10" s="13" t="s">
        <v>487</v>
      </c>
      <c r="I10" s="14">
        <v>10</v>
      </c>
      <c r="J10" s="14">
        <f>+K10+L10+M10+N10</f>
        <v>5</v>
      </c>
      <c r="K10" s="14"/>
      <c r="L10" s="14">
        <v>5</v>
      </c>
      <c r="M10" s="13"/>
      <c r="N10" s="13"/>
      <c r="O10" s="50"/>
      <c r="P10" s="50"/>
      <c r="Q10" s="12" t="s">
        <v>468</v>
      </c>
    </row>
    <row r="11" spans="1:17" ht="25.5">
      <c r="A11" s="376"/>
      <c r="B11" s="18" t="s">
        <v>253</v>
      </c>
      <c r="C11" s="51"/>
      <c r="D11" s="336"/>
      <c r="E11" s="52"/>
      <c r="F11" s="52"/>
      <c r="G11" s="53"/>
      <c r="H11" s="52"/>
      <c r="I11" s="54"/>
      <c r="J11" s="20">
        <f>SUM(J7:J10)</f>
        <v>12.1</v>
      </c>
      <c r="K11" s="20">
        <f>SUM(K7:K10)</f>
        <v>0</v>
      </c>
      <c r="L11" s="20">
        <f>SUM(L7:L10)</f>
        <v>12.1</v>
      </c>
      <c r="M11" s="20">
        <f>SUM(M7:M10)</f>
        <v>0</v>
      </c>
      <c r="N11" s="20">
        <f>SUM(N7:N10)</f>
        <v>0</v>
      </c>
      <c r="O11" s="55"/>
      <c r="P11" s="55"/>
      <c r="Q11" s="53"/>
    </row>
    <row r="12" spans="1:17" ht="111" customHeight="1">
      <c r="A12" s="376"/>
      <c r="B12" s="56" t="s">
        <v>488</v>
      </c>
      <c r="C12" s="57" t="s">
        <v>489</v>
      </c>
      <c r="D12" s="326"/>
      <c r="E12" s="37" t="s">
        <v>490</v>
      </c>
      <c r="F12" s="37" t="s">
        <v>1220</v>
      </c>
      <c r="G12" s="11" t="s">
        <v>491</v>
      </c>
      <c r="H12" s="37" t="s">
        <v>492</v>
      </c>
      <c r="I12" s="28">
        <v>4</v>
      </c>
      <c r="J12" s="14">
        <f>+K12+L12+M12+N12</f>
        <v>6</v>
      </c>
      <c r="K12" s="28"/>
      <c r="L12" s="14">
        <v>6</v>
      </c>
      <c r="M12" s="37"/>
      <c r="N12" s="37"/>
      <c r="O12" s="58">
        <v>39600</v>
      </c>
      <c r="P12" s="58">
        <v>39813</v>
      </c>
      <c r="Q12" s="11" t="s">
        <v>468</v>
      </c>
    </row>
    <row r="13" spans="1:17" ht="25.5">
      <c r="A13" s="376"/>
      <c r="B13" s="18" t="s">
        <v>493</v>
      </c>
      <c r="C13" s="51"/>
      <c r="D13" s="20"/>
      <c r="E13" s="52"/>
      <c r="F13" s="52"/>
      <c r="G13" s="53"/>
      <c r="H13" s="52"/>
      <c r="I13" s="54"/>
      <c r="J13" s="54">
        <f>SUM(J8:J12)</f>
        <v>28.2</v>
      </c>
      <c r="K13" s="54">
        <f>SUM(K8:K12)</f>
        <v>0</v>
      </c>
      <c r="L13" s="54">
        <f>SUM(L8:L12)</f>
        <v>28.2</v>
      </c>
      <c r="M13" s="54">
        <f>SUM(M8:M12)</f>
        <v>0</v>
      </c>
      <c r="N13" s="54">
        <f>SUM(N8:N12)</f>
        <v>0</v>
      </c>
      <c r="O13" s="52"/>
      <c r="P13" s="52"/>
      <c r="Q13" s="53"/>
    </row>
    <row r="14" spans="1:17" ht="75" customHeight="1">
      <c r="A14" s="376"/>
      <c r="B14" s="381" t="s">
        <v>494</v>
      </c>
      <c r="C14" s="49" t="s">
        <v>495</v>
      </c>
      <c r="D14" s="336" t="s">
        <v>496</v>
      </c>
      <c r="E14" s="325" t="s">
        <v>497</v>
      </c>
      <c r="F14" s="13" t="s">
        <v>498</v>
      </c>
      <c r="G14" s="325" t="s">
        <v>499</v>
      </c>
      <c r="H14" s="325" t="s">
        <v>500</v>
      </c>
      <c r="I14" s="325">
        <v>2</v>
      </c>
      <c r="J14" s="14">
        <f>+K14+L14+M14+N14</f>
        <v>6</v>
      </c>
      <c r="K14" s="14"/>
      <c r="L14" s="14">
        <v>6</v>
      </c>
      <c r="M14" s="13"/>
      <c r="N14" s="13"/>
      <c r="O14" s="59"/>
      <c r="P14" s="60"/>
      <c r="Q14" s="13" t="s">
        <v>501</v>
      </c>
    </row>
    <row r="15" spans="1:17" ht="75" customHeight="1">
      <c r="A15" s="376"/>
      <c r="B15" s="382"/>
      <c r="C15" s="49"/>
      <c r="D15" s="336"/>
      <c r="E15" s="326"/>
      <c r="F15" s="13" t="s">
        <v>502</v>
      </c>
      <c r="G15" s="326"/>
      <c r="H15" s="326"/>
      <c r="I15" s="326"/>
      <c r="J15" s="14">
        <f>+K15+L15+M15+N15</f>
        <v>1.3</v>
      </c>
      <c r="K15" s="14"/>
      <c r="L15" s="14">
        <v>1.3</v>
      </c>
      <c r="M15" s="13"/>
      <c r="N15" s="13"/>
      <c r="O15" s="16">
        <v>40071</v>
      </c>
      <c r="P15" s="16">
        <v>39752</v>
      </c>
      <c r="Q15" s="13" t="s">
        <v>503</v>
      </c>
    </row>
    <row r="16" spans="1:17" ht="45" customHeight="1">
      <c r="A16" s="376"/>
      <c r="B16" s="382"/>
      <c r="C16" s="49"/>
      <c r="D16" s="336"/>
      <c r="E16" s="13" t="s">
        <v>504</v>
      </c>
      <c r="F16" s="13" t="s">
        <v>505</v>
      </c>
      <c r="G16" s="14" t="s">
        <v>506</v>
      </c>
      <c r="H16" s="13" t="s">
        <v>507</v>
      </c>
      <c r="I16" s="14">
        <v>3</v>
      </c>
      <c r="J16" s="14">
        <f>+K16+L16+M16+N16</f>
        <v>3</v>
      </c>
      <c r="K16" s="14"/>
      <c r="L16" s="14">
        <v>3</v>
      </c>
      <c r="M16" s="13"/>
      <c r="N16" s="13"/>
      <c r="O16" s="16">
        <v>39706</v>
      </c>
      <c r="P16" s="16">
        <v>39813</v>
      </c>
      <c r="Q16" s="13" t="s">
        <v>468</v>
      </c>
    </row>
    <row r="17" spans="1:17" ht="55.5" customHeight="1">
      <c r="A17" s="376"/>
      <c r="B17" s="382"/>
      <c r="C17" s="61" t="s">
        <v>508</v>
      </c>
      <c r="D17" s="336"/>
      <c r="E17" s="13" t="s">
        <v>509</v>
      </c>
      <c r="F17" s="13" t="s">
        <v>510</v>
      </c>
      <c r="G17" s="12" t="s">
        <v>511</v>
      </c>
      <c r="H17" s="13" t="s">
        <v>512</v>
      </c>
      <c r="I17" s="14">
        <v>2</v>
      </c>
      <c r="J17" s="14">
        <f>+K17+L17+M17+N17</f>
        <v>1.5</v>
      </c>
      <c r="K17" s="14"/>
      <c r="L17" s="14">
        <v>1.5</v>
      </c>
      <c r="M17" s="13"/>
      <c r="N17" s="13"/>
      <c r="O17" s="16">
        <v>39722</v>
      </c>
      <c r="P17" s="16">
        <v>39752</v>
      </c>
      <c r="Q17" s="13" t="s">
        <v>513</v>
      </c>
    </row>
    <row r="18" spans="1:17" ht="90.75" customHeight="1">
      <c r="A18" s="376"/>
      <c r="B18" s="383"/>
      <c r="C18" s="49" t="s">
        <v>514</v>
      </c>
      <c r="D18" s="326"/>
      <c r="E18" s="13" t="s">
        <v>515</v>
      </c>
      <c r="F18" s="13" t="s">
        <v>516</v>
      </c>
      <c r="G18" s="12" t="s">
        <v>517</v>
      </c>
      <c r="H18" s="13" t="s">
        <v>518</v>
      </c>
      <c r="I18" s="14">
        <v>1</v>
      </c>
      <c r="J18" s="14">
        <f>+K18+L18+M18+N18</f>
        <v>0</v>
      </c>
      <c r="K18" s="14"/>
      <c r="L18" s="13">
        <v>0</v>
      </c>
      <c r="M18" s="13"/>
      <c r="N18" s="13"/>
      <c r="O18" s="16">
        <v>39692</v>
      </c>
      <c r="P18" s="16">
        <v>39813</v>
      </c>
      <c r="Q18" s="13" t="s">
        <v>468</v>
      </c>
    </row>
    <row r="19" spans="1:17" ht="25.5">
      <c r="A19" s="376"/>
      <c r="B19" s="18" t="s">
        <v>253</v>
      </c>
      <c r="C19" s="19"/>
      <c r="D19" s="21"/>
      <c r="E19" s="21"/>
      <c r="F19" s="21"/>
      <c r="G19" s="22"/>
      <c r="H19" s="21"/>
      <c r="I19" s="20"/>
      <c r="J19" s="20">
        <f>SUM(J14:J18)</f>
        <v>11.8</v>
      </c>
      <c r="K19" s="20">
        <f>SUM(K14:K18)</f>
        <v>0</v>
      </c>
      <c r="L19" s="20">
        <f>SUM(L14:L18)</f>
        <v>11.8</v>
      </c>
      <c r="M19" s="20">
        <f>SUM(M14:M18)</f>
        <v>0</v>
      </c>
      <c r="N19" s="20">
        <f>SUM(N14:N18)</f>
        <v>0</v>
      </c>
      <c r="O19" s="21"/>
      <c r="P19" s="21"/>
      <c r="Q19" s="21"/>
    </row>
    <row r="20" spans="1:17" ht="12.75">
      <c r="A20" s="377"/>
      <c r="B20" s="41" t="s">
        <v>459</v>
      </c>
      <c r="C20" s="62"/>
      <c r="D20" s="43"/>
      <c r="E20" s="44"/>
      <c r="F20" s="44"/>
      <c r="G20" s="45"/>
      <c r="H20" s="44"/>
      <c r="I20" s="46"/>
      <c r="J20" s="46">
        <f>+J19+J13+J11</f>
        <v>52.1</v>
      </c>
      <c r="K20" s="46">
        <f>+K19+K13+K11</f>
        <v>0</v>
      </c>
      <c r="L20" s="46">
        <f>+L19+L13+L11</f>
        <v>52.1</v>
      </c>
      <c r="M20" s="46">
        <f>+M19+M13+M11</f>
        <v>0</v>
      </c>
      <c r="N20" s="46">
        <f>+N19+N13+N11</f>
        <v>0</v>
      </c>
      <c r="O20" s="44"/>
      <c r="P20" s="44"/>
      <c r="Q20" s="44"/>
    </row>
    <row r="21" spans="1:17" ht="40.5" customHeight="1">
      <c r="A21" s="314" t="s">
        <v>519</v>
      </c>
      <c r="B21" s="372" t="s">
        <v>520</v>
      </c>
      <c r="C21" s="49" t="s">
        <v>521</v>
      </c>
      <c r="D21" s="317" t="s">
        <v>522</v>
      </c>
      <c r="E21" s="63" t="s">
        <v>523</v>
      </c>
      <c r="F21" s="63" t="s">
        <v>524</v>
      </c>
      <c r="G21" s="64" t="s">
        <v>525</v>
      </c>
      <c r="H21" s="63" t="s">
        <v>526</v>
      </c>
      <c r="I21" s="64">
        <v>1</v>
      </c>
      <c r="J21" s="14">
        <f aca="true" t="shared" si="0" ref="J21:J39">+K21+L21+M21+N21</f>
        <v>0</v>
      </c>
      <c r="K21" s="64"/>
      <c r="L21" s="64">
        <v>0</v>
      </c>
      <c r="M21" s="63"/>
      <c r="N21" s="63"/>
      <c r="O21" s="65">
        <v>39661</v>
      </c>
      <c r="P21" s="65">
        <v>39813</v>
      </c>
      <c r="Q21" s="63" t="s">
        <v>527</v>
      </c>
    </row>
    <row r="22" spans="1:17" ht="43.5" customHeight="1">
      <c r="A22" s="315"/>
      <c r="B22" s="373"/>
      <c r="C22" s="49"/>
      <c r="D22" s="321"/>
      <c r="E22" s="63" t="s">
        <v>528</v>
      </c>
      <c r="F22" s="63" t="s">
        <v>524</v>
      </c>
      <c r="G22" s="64" t="s">
        <v>529</v>
      </c>
      <c r="H22" s="63" t="s">
        <v>530</v>
      </c>
      <c r="I22" s="64">
        <v>1</v>
      </c>
      <c r="J22" s="14">
        <f t="shared" si="0"/>
        <v>3</v>
      </c>
      <c r="K22" s="64"/>
      <c r="L22" s="64">
        <v>3</v>
      </c>
      <c r="M22" s="63"/>
      <c r="N22" s="63"/>
      <c r="O22" s="65">
        <v>39661</v>
      </c>
      <c r="P22" s="65">
        <v>39813</v>
      </c>
      <c r="Q22" s="63"/>
    </row>
    <row r="23" spans="1:17" ht="66.75" customHeight="1">
      <c r="A23" s="315"/>
      <c r="B23" s="373"/>
      <c r="C23" s="49"/>
      <c r="D23" s="321"/>
      <c r="E23" s="63" t="s">
        <v>531</v>
      </c>
      <c r="F23" s="63" t="s">
        <v>524</v>
      </c>
      <c r="G23" s="64" t="s">
        <v>532</v>
      </c>
      <c r="H23" s="63" t="s">
        <v>533</v>
      </c>
      <c r="I23" s="64">
        <v>1</v>
      </c>
      <c r="J23" s="14">
        <f t="shared" si="0"/>
        <v>13.5</v>
      </c>
      <c r="K23" s="64"/>
      <c r="L23" s="64">
        <v>13.5</v>
      </c>
      <c r="M23" s="63"/>
      <c r="N23" s="63"/>
      <c r="O23" s="65">
        <v>39661</v>
      </c>
      <c r="P23" s="65">
        <v>39813</v>
      </c>
      <c r="Q23" s="63"/>
    </row>
    <row r="24" spans="1:17" ht="89.25" customHeight="1">
      <c r="A24" s="315"/>
      <c r="B24" s="373"/>
      <c r="C24" s="49" t="s">
        <v>534</v>
      </c>
      <c r="D24" s="321"/>
      <c r="E24" s="63" t="s">
        <v>535</v>
      </c>
      <c r="F24" s="63" t="s">
        <v>536</v>
      </c>
      <c r="G24" s="64" t="s">
        <v>537</v>
      </c>
      <c r="H24" s="63" t="s">
        <v>538</v>
      </c>
      <c r="I24" s="64">
        <v>25</v>
      </c>
      <c r="J24" s="14">
        <f t="shared" si="0"/>
        <v>6.6</v>
      </c>
      <c r="K24" s="64"/>
      <c r="L24" s="64">
        <v>6.6</v>
      </c>
      <c r="M24" s="63"/>
      <c r="N24" s="63"/>
      <c r="O24" s="65">
        <v>39661</v>
      </c>
      <c r="P24" s="65">
        <v>39813</v>
      </c>
      <c r="Q24" s="63" t="s">
        <v>527</v>
      </c>
    </row>
    <row r="25" spans="1:17" ht="170.25" customHeight="1">
      <c r="A25" s="315"/>
      <c r="B25" s="373"/>
      <c r="C25" s="370" t="s">
        <v>539</v>
      </c>
      <c r="D25" s="321"/>
      <c r="E25" s="63" t="s">
        <v>540</v>
      </c>
      <c r="F25" s="63" t="s">
        <v>541</v>
      </c>
      <c r="G25" s="64" t="s">
        <v>542</v>
      </c>
      <c r="H25" s="63" t="s">
        <v>543</v>
      </c>
      <c r="I25" s="64">
        <v>5</v>
      </c>
      <c r="J25" s="14">
        <f t="shared" si="0"/>
        <v>13.8</v>
      </c>
      <c r="K25" s="64"/>
      <c r="L25" s="64">
        <f>5.5+1.6+1+5.7</f>
        <v>13.8</v>
      </c>
      <c r="M25" s="63"/>
      <c r="N25" s="63"/>
      <c r="O25" s="65">
        <v>39448</v>
      </c>
      <c r="P25" s="65">
        <v>39813</v>
      </c>
      <c r="Q25" s="63" t="s">
        <v>527</v>
      </c>
    </row>
    <row r="26" spans="1:17" ht="38.25">
      <c r="A26" s="315"/>
      <c r="B26" s="373"/>
      <c r="C26" s="371"/>
      <c r="D26" s="318"/>
      <c r="E26" s="63" t="s">
        <v>544</v>
      </c>
      <c r="F26" s="63" t="s">
        <v>545</v>
      </c>
      <c r="G26" s="10" t="s">
        <v>546</v>
      </c>
      <c r="H26" s="63" t="s">
        <v>547</v>
      </c>
      <c r="I26" s="64">
        <v>1</v>
      </c>
      <c r="J26" s="14">
        <f t="shared" si="0"/>
        <v>2.6</v>
      </c>
      <c r="K26" s="64"/>
      <c r="L26" s="64">
        <v>2.6</v>
      </c>
      <c r="M26" s="63"/>
      <c r="N26" s="63"/>
      <c r="O26" s="65">
        <v>39722</v>
      </c>
      <c r="P26" s="65">
        <v>39751</v>
      </c>
      <c r="Q26" s="63" t="s">
        <v>527</v>
      </c>
    </row>
    <row r="27" spans="1:17" ht="78" customHeight="1">
      <c r="A27" s="315"/>
      <c r="B27" s="373"/>
      <c r="C27" s="61" t="s">
        <v>548</v>
      </c>
      <c r="D27" s="317" t="s">
        <v>549</v>
      </c>
      <c r="E27" s="63" t="s">
        <v>550</v>
      </c>
      <c r="F27" s="63" t="s">
        <v>551</v>
      </c>
      <c r="G27" s="63" t="s">
        <v>552</v>
      </c>
      <c r="H27" s="3" t="s">
        <v>553</v>
      </c>
      <c r="I27" s="64">
        <v>1</v>
      </c>
      <c r="J27" s="14">
        <f t="shared" si="0"/>
        <v>0</v>
      </c>
      <c r="K27" s="64"/>
      <c r="L27" s="64">
        <v>0</v>
      </c>
      <c r="M27" s="63"/>
      <c r="N27" s="63"/>
      <c r="O27" s="65">
        <v>39722</v>
      </c>
      <c r="P27" s="65">
        <v>39751</v>
      </c>
      <c r="Q27" s="63" t="s">
        <v>527</v>
      </c>
    </row>
    <row r="28" spans="1:17" ht="38.25">
      <c r="A28" s="315"/>
      <c r="B28" s="373"/>
      <c r="C28" s="49" t="s">
        <v>554</v>
      </c>
      <c r="D28" s="321"/>
      <c r="E28" s="66" t="s">
        <v>432</v>
      </c>
      <c r="F28" s="66" t="s">
        <v>431</v>
      </c>
      <c r="G28" s="66" t="s">
        <v>432</v>
      </c>
      <c r="H28" s="66" t="s">
        <v>431</v>
      </c>
      <c r="I28" s="66"/>
      <c r="J28" s="14">
        <f t="shared" si="0"/>
        <v>0</v>
      </c>
      <c r="K28" s="66"/>
      <c r="L28" s="66"/>
      <c r="M28" s="63"/>
      <c r="N28" s="63"/>
      <c r="O28" s="63"/>
      <c r="P28" s="63"/>
      <c r="Q28" s="63"/>
    </row>
    <row r="29" spans="1:17" ht="38.25">
      <c r="A29" s="315"/>
      <c r="B29" s="374"/>
      <c r="C29" s="30" t="s">
        <v>555</v>
      </c>
      <c r="D29" s="318"/>
      <c r="E29" s="10" t="s">
        <v>556</v>
      </c>
      <c r="F29" s="67" t="s">
        <v>1220</v>
      </c>
      <c r="G29" s="64" t="s">
        <v>557</v>
      </c>
      <c r="H29" s="63" t="s">
        <v>558</v>
      </c>
      <c r="I29" s="64">
        <v>1</v>
      </c>
      <c r="J29" s="14">
        <f t="shared" si="0"/>
        <v>7</v>
      </c>
      <c r="K29" s="64"/>
      <c r="L29" s="64">
        <v>7</v>
      </c>
      <c r="M29" s="63"/>
      <c r="N29" s="63"/>
      <c r="O29" s="65">
        <v>39722</v>
      </c>
      <c r="P29" s="65">
        <v>39751</v>
      </c>
      <c r="Q29" s="63" t="s">
        <v>527</v>
      </c>
    </row>
    <row r="30" spans="1:17" ht="25.5">
      <c r="A30" s="315"/>
      <c r="B30" s="18" t="s">
        <v>253</v>
      </c>
      <c r="C30" s="68"/>
      <c r="D30" s="69"/>
      <c r="E30" s="24"/>
      <c r="F30" s="24"/>
      <c r="G30" s="68"/>
      <c r="H30" s="21"/>
      <c r="I30" s="20"/>
      <c r="J30" s="20">
        <f t="shared" si="0"/>
        <v>46.50000000000001</v>
      </c>
      <c r="K30" s="20"/>
      <c r="L30" s="20">
        <f>SUM(L21:L29)</f>
        <v>46.50000000000001</v>
      </c>
      <c r="M30" s="21"/>
      <c r="N30" s="21"/>
      <c r="O30" s="21"/>
      <c r="P30" s="21"/>
      <c r="Q30" s="21"/>
    </row>
    <row r="31" spans="1:17" ht="53.25" customHeight="1">
      <c r="A31" s="315"/>
      <c r="B31" s="356" t="s">
        <v>559</v>
      </c>
      <c r="C31" s="12" t="s">
        <v>560</v>
      </c>
      <c r="D31" s="317" t="s">
        <v>561</v>
      </c>
      <c r="E31" s="63" t="s">
        <v>562</v>
      </c>
      <c r="F31" s="63" t="s">
        <v>563</v>
      </c>
      <c r="G31" s="10" t="s">
        <v>564</v>
      </c>
      <c r="H31" s="63" t="s">
        <v>565</v>
      </c>
      <c r="I31" s="64">
        <v>1</v>
      </c>
      <c r="J31" s="14">
        <f t="shared" si="0"/>
        <v>0.35</v>
      </c>
      <c r="K31" s="64"/>
      <c r="L31" s="64">
        <v>0.35</v>
      </c>
      <c r="M31" s="64"/>
      <c r="N31" s="64"/>
      <c r="O31" s="65">
        <v>39448</v>
      </c>
      <c r="P31" s="65">
        <v>39813</v>
      </c>
      <c r="Q31" s="63" t="s">
        <v>566</v>
      </c>
    </row>
    <row r="32" spans="1:17" ht="62.25" customHeight="1">
      <c r="A32" s="315"/>
      <c r="B32" s="369"/>
      <c r="C32" s="12" t="s">
        <v>567</v>
      </c>
      <c r="D32" s="321"/>
      <c r="E32" s="63" t="s">
        <v>568</v>
      </c>
      <c r="F32" s="63" t="s">
        <v>1321</v>
      </c>
      <c r="G32" s="10" t="s">
        <v>1322</v>
      </c>
      <c r="H32" s="63" t="s">
        <v>1323</v>
      </c>
      <c r="I32" s="64">
        <v>1</v>
      </c>
      <c r="J32" s="14">
        <f t="shared" si="0"/>
        <v>0.5</v>
      </c>
      <c r="K32" s="64"/>
      <c r="L32" s="64">
        <v>0.5</v>
      </c>
      <c r="M32" s="64"/>
      <c r="N32" s="64"/>
      <c r="O32" s="65">
        <v>39661</v>
      </c>
      <c r="P32" s="65">
        <v>39690</v>
      </c>
      <c r="Q32" s="63" t="s">
        <v>566</v>
      </c>
    </row>
    <row r="33" spans="1:17" ht="96.75" customHeight="1">
      <c r="A33" s="315"/>
      <c r="B33" s="369"/>
      <c r="C33" s="12" t="s">
        <v>1324</v>
      </c>
      <c r="D33" s="318"/>
      <c r="E33" s="63" t="s">
        <v>1325</v>
      </c>
      <c r="F33" s="63" t="s">
        <v>551</v>
      </c>
      <c r="G33" s="10">
        <v>1</v>
      </c>
      <c r="H33" s="63" t="s">
        <v>1326</v>
      </c>
      <c r="I33" s="64">
        <v>1</v>
      </c>
      <c r="J33" s="14">
        <f t="shared" si="0"/>
        <v>1</v>
      </c>
      <c r="K33" s="64"/>
      <c r="L33" s="64">
        <v>1</v>
      </c>
      <c r="M33" s="64"/>
      <c r="N33" s="64"/>
      <c r="O33" s="65">
        <v>39661</v>
      </c>
      <c r="P33" s="65">
        <v>39751</v>
      </c>
      <c r="Q33" s="63" t="s">
        <v>566</v>
      </c>
    </row>
    <row r="34" spans="1:17" ht="25.5">
      <c r="A34" s="315"/>
      <c r="B34" s="18" t="s">
        <v>253</v>
      </c>
      <c r="C34" s="22"/>
      <c r="D34" s="69"/>
      <c r="E34" s="21"/>
      <c r="F34" s="21"/>
      <c r="G34" s="22"/>
      <c r="H34" s="21"/>
      <c r="I34" s="20"/>
      <c r="J34" s="20">
        <f>SUM(J31:J33)</f>
        <v>1.85</v>
      </c>
      <c r="K34" s="20">
        <f>SUM(K31:K33)</f>
        <v>0</v>
      </c>
      <c r="L34" s="20">
        <f>SUM(L31:L33)</f>
        <v>1.85</v>
      </c>
      <c r="M34" s="20">
        <f>SUM(M31:M33)</f>
        <v>0</v>
      </c>
      <c r="N34" s="20">
        <f>SUM(N31:N33)</f>
        <v>0</v>
      </c>
      <c r="O34" s="70"/>
      <c r="P34" s="70"/>
      <c r="Q34" s="21"/>
    </row>
    <row r="35" spans="1:17" ht="49.5" customHeight="1">
      <c r="A35" s="315"/>
      <c r="B35" s="283" t="s">
        <v>1327</v>
      </c>
      <c r="C35" s="49" t="s">
        <v>1328</v>
      </c>
      <c r="D35" s="317" t="s">
        <v>1329</v>
      </c>
      <c r="E35" s="63" t="s">
        <v>1330</v>
      </c>
      <c r="F35" s="63" t="s">
        <v>551</v>
      </c>
      <c r="G35" s="10" t="s">
        <v>1331</v>
      </c>
      <c r="H35" s="63" t="s">
        <v>1332</v>
      </c>
      <c r="I35" s="64">
        <v>1</v>
      </c>
      <c r="J35" s="71">
        <f t="shared" si="0"/>
        <v>2</v>
      </c>
      <c r="K35" s="64"/>
      <c r="L35" s="64">
        <v>2</v>
      </c>
      <c r="M35" s="64"/>
      <c r="N35" s="64"/>
      <c r="O35" s="65">
        <v>39661</v>
      </c>
      <c r="P35" s="65">
        <v>39812</v>
      </c>
      <c r="Q35" s="63" t="s">
        <v>241</v>
      </c>
    </row>
    <row r="36" spans="1:17" ht="40.5" customHeight="1">
      <c r="A36" s="315"/>
      <c r="B36" s="284"/>
      <c r="C36" s="49" t="s">
        <v>1333</v>
      </c>
      <c r="D36" s="321"/>
      <c r="E36" s="66" t="s">
        <v>432</v>
      </c>
      <c r="F36" s="66" t="s">
        <v>432</v>
      </c>
      <c r="G36" s="66" t="s">
        <v>432</v>
      </c>
      <c r="H36" s="66" t="s">
        <v>432</v>
      </c>
      <c r="I36" s="64"/>
      <c r="J36" s="14">
        <f t="shared" si="0"/>
        <v>0</v>
      </c>
      <c r="K36" s="64"/>
      <c r="L36" s="64"/>
      <c r="M36" s="64"/>
      <c r="N36" s="64"/>
      <c r="O36" s="63"/>
      <c r="P36" s="63"/>
      <c r="Q36" s="63"/>
    </row>
    <row r="37" spans="1:17" ht="52.5" customHeight="1">
      <c r="A37" s="315"/>
      <c r="B37" s="284"/>
      <c r="C37" s="370" t="s">
        <v>1334</v>
      </c>
      <c r="D37" s="321"/>
      <c r="E37" s="63" t="s">
        <v>1335</v>
      </c>
      <c r="F37" s="63" t="s">
        <v>1336</v>
      </c>
      <c r="G37" s="10">
        <v>1</v>
      </c>
      <c r="H37" s="63" t="s">
        <v>1337</v>
      </c>
      <c r="I37" s="64">
        <v>1</v>
      </c>
      <c r="J37" s="14">
        <f t="shared" si="0"/>
        <v>1</v>
      </c>
      <c r="K37" s="64"/>
      <c r="L37" s="64">
        <v>1</v>
      </c>
      <c r="M37" s="64"/>
      <c r="N37" s="64"/>
      <c r="O37" s="65">
        <v>39661</v>
      </c>
      <c r="P37" s="65">
        <v>39812</v>
      </c>
      <c r="Q37" s="63" t="s">
        <v>1338</v>
      </c>
    </row>
    <row r="38" spans="1:17" ht="52.5" customHeight="1">
      <c r="A38" s="315"/>
      <c r="B38" s="264"/>
      <c r="C38" s="371"/>
      <c r="D38" s="318"/>
      <c r="E38" s="72" t="s">
        <v>1339</v>
      </c>
      <c r="F38" s="72" t="s">
        <v>1220</v>
      </c>
      <c r="G38" s="17" t="s">
        <v>1340</v>
      </c>
      <c r="H38" s="72" t="s">
        <v>1341</v>
      </c>
      <c r="I38" s="36">
        <v>1</v>
      </c>
      <c r="J38" s="14">
        <f t="shared" si="0"/>
        <v>9.6</v>
      </c>
      <c r="K38" s="36">
        <v>9.6</v>
      </c>
      <c r="L38" s="36"/>
      <c r="M38" s="36"/>
      <c r="N38" s="36"/>
      <c r="O38" s="73">
        <v>39448</v>
      </c>
      <c r="P38" s="73">
        <v>39813</v>
      </c>
      <c r="Q38" s="63" t="s">
        <v>241</v>
      </c>
    </row>
    <row r="39" spans="1:17" ht="25.5">
      <c r="A39" s="315"/>
      <c r="B39" s="18" t="s">
        <v>253</v>
      </c>
      <c r="C39" s="19"/>
      <c r="D39" s="20"/>
      <c r="E39" s="21"/>
      <c r="F39" s="21"/>
      <c r="G39" s="22"/>
      <c r="H39" s="21"/>
      <c r="I39" s="20"/>
      <c r="J39" s="20">
        <f t="shared" si="0"/>
        <v>12.6</v>
      </c>
      <c r="K39" s="20">
        <f>SUM(K35:K38)</f>
        <v>9.6</v>
      </c>
      <c r="L39" s="20">
        <f>SUM(L35:L38)</f>
        <v>3</v>
      </c>
      <c r="M39" s="20">
        <f>SUM(M35:M38)</f>
        <v>0</v>
      </c>
      <c r="N39" s="20">
        <f>SUM(N35:N38)</f>
        <v>0</v>
      </c>
      <c r="O39" s="70"/>
      <c r="P39" s="70"/>
      <c r="Q39" s="21"/>
    </row>
    <row r="40" spans="1:17" ht="71.25" customHeight="1">
      <c r="A40" s="315"/>
      <c r="B40" s="305" t="s">
        <v>1342</v>
      </c>
      <c r="C40" s="49" t="s">
        <v>1343</v>
      </c>
      <c r="D40" s="317" t="s">
        <v>1344</v>
      </c>
      <c r="E40" s="63" t="s">
        <v>1345</v>
      </c>
      <c r="F40" s="63" t="s">
        <v>1346</v>
      </c>
      <c r="G40" s="64">
        <v>1</v>
      </c>
      <c r="H40" s="63" t="s">
        <v>1347</v>
      </c>
      <c r="I40" s="64">
        <v>1</v>
      </c>
      <c r="J40" s="64">
        <v>0</v>
      </c>
      <c r="K40" s="64">
        <v>0</v>
      </c>
      <c r="L40" s="64">
        <v>0</v>
      </c>
      <c r="M40" s="64">
        <v>0</v>
      </c>
      <c r="N40" s="64">
        <v>0</v>
      </c>
      <c r="O40" s="65">
        <v>39661</v>
      </c>
      <c r="P40" s="65">
        <v>39690</v>
      </c>
      <c r="Q40" s="63" t="s">
        <v>1348</v>
      </c>
    </row>
    <row r="41" spans="1:17" ht="38.25">
      <c r="A41" s="315"/>
      <c r="B41" s="306"/>
      <c r="C41" s="49" t="s">
        <v>1349</v>
      </c>
      <c r="D41" s="318"/>
      <c r="E41" s="66" t="s">
        <v>432</v>
      </c>
      <c r="F41" s="66" t="s">
        <v>431</v>
      </c>
      <c r="G41" s="66" t="s">
        <v>432</v>
      </c>
      <c r="H41" s="66" t="s">
        <v>431</v>
      </c>
      <c r="I41" s="64"/>
      <c r="J41" s="64"/>
      <c r="K41" s="64"/>
      <c r="L41" s="64"/>
      <c r="M41" s="64"/>
      <c r="N41" s="64"/>
      <c r="O41" s="63"/>
      <c r="P41" s="63"/>
      <c r="Q41" s="63"/>
    </row>
    <row r="42" spans="1:17" ht="25.5">
      <c r="A42" s="315"/>
      <c r="B42" s="18" t="s">
        <v>253</v>
      </c>
      <c r="C42" s="19"/>
      <c r="D42" s="21"/>
      <c r="E42" s="21"/>
      <c r="F42" s="21"/>
      <c r="G42" s="22"/>
      <c r="H42" s="21"/>
      <c r="I42" s="20"/>
      <c r="J42" s="20">
        <f>SUM(J40:J41)</f>
        <v>0</v>
      </c>
      <c r="K42" s="20">
        <f>SUM(K40:K41)</f>
        <v>0</v>
      </c>
      <c r="L42" s="20">
        <f>SUM(L40:L41)</f>
        <v>0</v>
      </c>
      <c r="M42" s="20">
        <f>SUM(M40:M41)</f>
        <v>0</v>
      </c>
      <c r="N42" s="20">
        <f>SUM(N40:N41)</f>
        <v>0</v>
      </c>
      <c r="O42" s="21"/>
      <c r="P42" s="21"/>
      <c r="Q42" s="21"/>
    </row>
    <row r="43" spans="1:17" ht="12.75">
      <c r="A43" s="316"/>
      <c r="B43" s="41" t="s">
        <v>459</v>
      </c>
      <c r="C43" s="75"/>
      <c r="D43" s="76"/>
      <c r="E43" s="76"/>
      <c r="F43" s="76"/>
      <c r="G43" s="77"/>
      <c r="H43" s="76"/>
      <c r="I43" s="78"/>
      <c r="J43" s="79">
        <f>+J42+J39+J34+J30</f>
        <v>60.95</v>
      </c>
      <c r="K43" s="79">
        <f>+K42+K39+K34+K30</f>
        <v>9.6</v>
      </c>
      <c r="L43" s="79">
        <f>+L42+L39+L34+L30</f>
        <v>51.35000000000001</v>
      </c>
      <c r="M43" s="79">
        <f>+M42+M39+M34+M30</f>
        <v>0</v>
      </c>
      <c r="N43" s="79">
        <f>+N42+N39+N34+N30</f>
        <v>0</v>
      </c>
      <c r="O43" s="76"/>
      <c r="P43" s="76"/>
      <c r="Q43" s="76"/>
    </row>
  </sheetData>
  <mergeCells count="35">
    <mergeCell ref="B40:B41"/>
    <mergeCell ref="D40:D41"/>
    <mergeCell ref="A21:A43"/>
    <mergeCell ref="B21:B29"/>
    <mergeCell ref="D21:D26"/>
    <mergeCell ref="C25:C26"/>
    <mergeCell ref="D27:D29"/>
    <mergeCell ref="B31:B33"/>
    <mergeCell ref="D31:D33"/>
    <mergeCell ref="B35:B38"/>
    <mergeCell ref="D35:D38"/>
    <mergeCell ref="C37:C38"/>
    <mergeCell ref="E14:E15"/>
    <mergeCell ref="G14:G15"/>
    <mergeCell ref="H14:H15"/>
    <mergeCell ref="I14:I15"/>
    <mergeCell ref="A5:A20"/>
    <mergeCell ref="D5:D12"/>
    <mergeCell ref="B7:B10"/>
    <mergeCell ref="B14:B18"/>
    <mergeCell ref="D14:D18"/>
    <mergeCell ref="J3:J4"/>
    <mergeCell ref="K3:N3"/>
    <mergeCell ref="O3:P3"/>
    <mergeCell ref="Q3:Q4"/>
    <mergeCell ref="B1:Q1"/>
    <mergeCell ref="B2:Q2"/>
    <mergeCell ref="A3:A4"/>
    <mergeCell ref="B3:B4"/>
    <mergeCell ref="C3:C4"/>
    <mergeCell ref="D3:D4"/>
    <mergeCell ref="E3:E4"/>
    <mergeCell ref="F3:F4"/>
    <mergeCell ref="G3:G4"/>
    <mergeCell ref="H3:I3"/>
  </mergeCells>
  <printOptions/>
  <pageMargins left="0.75" right="0.75" top="1" bottom="1" header="0" footer="0"/>
  <pageSetup orientation="portrait" paperSize="9"/>
</worksheet>
</file>

<file path=xl/worksheets/sheet20.xml><?xml version="1.0" encoding="utf-8"?>
<worksheet xmlns="http://schemas.openxmlformats.org/spreadsheetml/2006/main" xmlns:r="http://schemas.openxmlformats.org/officeDocument/2006/relationships">
  <dimension ref="A1:R20"/>
  <sheetViews>
    <sheetView workbookViewId="0" topLeftCell="A1">
      <selection activeCell="C3" sqref="C3:C4"/>
    </sheetView>
  </sheetViews>
  <sheetFormatPr defaultColWidth="11.421875" defaultRowHeight="12.75"/>
  <cols>
    <col min="1" max="1" width="15.8515625" style="1" customWidth="1"/>
    <col min="2" max="3" width="18.28125" style="2" customWidth="1"/>
    <col min="4" max="4" width="23.28125" style="1" customWidth="1"/>
    <col min="5" max="5" width="24.421875" style="3" customWidth="1"/>
    <col min="6" max="6" width="26.421875" style="3" customWidth="1"/>
    <col min="7" max="7" width="27.140625" style="3" customWidth="1"/>
    <col min="8" max="8" width="21.57421875" style="4" customWidth="1"/>
    <col min="9" max="9" width="24.7109375" style="3" customWidth="1"/>
    <col min="10" max="10" width="13.8515625" style="5" customWidth="1"/>
    <col min="11" max="11" width="15.140625" style="5" customWidth="1"/>
    <col min="12" max="12" width="13.421875" style="5" customWidth="1"/>
    <col min="13" max="13" width="16.28125" style="3" bestFit="1" customWidth="1"/>
    <col min="14" max="14" width="12.00390625" style="3" customWidth="1"/>
    <col min="15" max="15" width="10.8515625" style="3" customWidth="1"/>
    <col min="16" max="16" width="11.8515625" style="3" bestFit="1" customWidth="1"/>
    <col min="17" max="17" width="13.28125" style="3" bestFit="1" customWidth="1"/>
    <col min="18" max="18" width="17.00390625" style="3" customWidth="1"/>
    <col min="19" max="16384" width="11.421875" style="1" customWidth="1"/>
  </cols>
  <sheetData>
    <row r="1" spans="2:18" ht="20.25">
      <c r="B1" s="406" t="s">
        <v>1219</v>
      </c>
      <c r="C1" s="406"/>
      <c r="D1" s="406"/>
      <c r="E1" s="406"/>
      <c r="F1" s="406"/>
      <c r="G1" s="406"/>
      <c r="H1" s="406"/>
      <c r="I1" s="406"/>
      <c r="J1" s="406"/>
      <c r="K1" s="406"/>
      <c r="L1" s="406"/>
      <c r="M1" s="406"/>
      <c r="N1" s="406"/>
      <c r="O1" s="406"/>
      <c r="P1" s="406"/>
      <c r="Q1" s="406"/>
      <c r="R1" s="406"/>
    </row>
    <row r="2" spans="2:18" ht="20.25">
      <c r="B2" s="406" t="s">
        <v>1220</v>
      </c>
      <c r="C2" s="406"/>
      <c r="D2" s="406"/>
      <c r="E2" s="406"/>
      <c r="F2" s="406"/>
      <c r="G2" s="406"/>
      <c r="H2" s="406"/>
      <c r="I2" s="406"/>
      <c r="J2" s="406"/>
      <c r="K2" s="406"/>
      <c r="L2" s="406"/>
      <c r="M2" s="406"/>
      <c r="N2" s="406"/>
      <c r="O2" s="406"/>
      <c r="P2" s="406"/>
      <c r="Q2" s="406"/>
      <c r="R2" s="406"/>
    </row>
    <row r="3" spans="1:18" ht="24" customHeight="1">
      <c r="A3" s="407" t="s">
        <v>1221</v>
      </c>
      <c r="B3" s="407" t="s">
        <v>1222</v>
      </c>
      <c r="C3" s="490" t="s">
        <v>1223</v>
      </c>
      <c r="D3" s="409" t="s">
        <v>1224</v>
      </c>
      <c r="E3" s="409" t="s">
        <v>1225</v>
      </c>
      <c r="F3" s="409" t="s">
        <v>1226</v>
      </c>
      <c r="G3" s="411" t="s">
        <v>1227</v>
      </c>
      <c r="H3" s="413" t="s">
        <v>1228</v>
      </c>
      <c r="I3" s="413"/>
      <c r="J3" s="402" t="s">
        <v>1229</v>
      </c>
      <c r="K3" s="403" t="s">
        <v>1230</v>
      </c>
      <c r="L3" s="403"/>
      <c r="M3" s="403"/>
      <c r="N3" s="403"/>
      <c r="O3" s="404" t="s">
        <v>1231</v>
      </c>
      <c r="P3" s="404"/>
      <c r="Q3" s="405" t="s">
        <v>1232</v>
      </c>
      <c r="R3" s="1"/>
    </row>
    <row r="4" spans="1:18" ht="60.75" customHeight="1">
      <c r="A4" s="408"/>
      <c r="B4" s="408"/>
      <c r="C4" s="491"/>
      <c r="D4" s="410"/>
      <c r="E4" s="410"/>
      <c r="F4" s="410"/>
      <c r="G4" s="412"/>
      <c r="H4" s="6" t="s">
        <v>1233</v>
      </c>
      <c r="I4" s="6" t="s">
        <v>1234</v>
      </c>
      <c r="J4" s="402"/>
      <c r="K4" s="7" t="s">
        <v>1235</v>
      </c>
      <c r="L4" s="7" t="s">
        <v>1236</v>
      </c>
      <c r="M4" s="7" t="s">
        <v>229</v>
      </c>
      <c r="N4" s="7" t="s">
        <v>230</v>
      </c>
      <c r="O4" s="8" t="s">
        <v>231</v>
      </c>
      <c r="P4" s="9" t="s">
        <v>232</v>
      </c>
      <c r="Q4" s="405"/>
      <c r="R4" s="1"/>
    </row>
    <row r="5" spans="1:17" ht="12.75">
      <c r="A5" s="300" t="s">
        <v>710</v>
      </c>
      <c r="B5" s="305" t="s">
        <v>711</v>
      </c>
      <c r="C5" s="461" t="s">
        <v>1237</v>
      </c>
      <c r="D5" s="461" t="s">
        <v>712</v>
      </c>
      <c r="E5" s="461" t="s">
        <v>1238</v>
      </c>
      <c r="F5" s="325" t="s">
        <v>713</v>
      </c>
      <c r="G5" s="337" t="s">
        <v>1239</v>
      </c>
      <c r="H5" s="337" t="s">
        <v>1240</v>
      </c>
      <c r="I5" s="337">
        <v>5</v>
      </c>
      <c r="J5" s="337"/>
      <c r="K5" s="337"/>
      <c r="L5" s="513">
        <f>3.5+1.8+18</f>
        <v>23.3</v>
      </c>
      <c r="M5" s="337"/>
      <c r="N5" s="337"/>
      <c r="O5" s="512">
        <v>39479</v>
      </c>
      <c r="P5" s="512">
        <v>39706</v>
      </c>
      <c r="Q5" s="337" t="s">
        <v>1241</v>
      </c>
    </row>
    <row r="6" spans="1:17" ht="12.75">
      <c r="A6" s="298"/>
      <c r="B6" s="306"/>
      <c r="C6" s="516"/>
      <c r="D6" s="516"/>
      <c r="E6" s="516"/>
      <c r="F6" s="336"/>
      <c r="G6" s="301"/>
      <c r="H6" s="301"/>
      <c r="I6" s="301"/>
      <c r="J6" s="301"/>
      <c r="K6" s="301"/>
      <c r="L6" s="514"/>
      <c r="M6" s="301"/>
      <c r="N6" s="301"/>
      <c r="O6" s="301"/>
      <c r="P6" s="301"/>
      <c r="Q6" s="301"/>
    </row>
    <row r="7" spans="1:17" ht="12.75">
      <c r="A7" s="298"/>
      <c r="B7" s="306"/>
      <c r="C7" s="516"/>
      <c r="D7" s="516"/>
      <c r="E7" s="516"/>
      <c r="F7" s="336"/>
      <c r="G7" s="301"/>
      <c r="H7" s="301"/>
      <c r="I7" s="301"/>
      <c r="J7" s="301"/>
      <c r="K7" s="301"/>
      <c r="L7" s="514"/>
      <c r="M7" s="301"/>
      <c r="N7" s="301"/>
      <c r="O7" s="301"/>
      <c r="P7" s="301"/>
      <c r="Q7" s="301"/>
    </row>
    <row r="8" spans="1:17" ht="12.75">
      <c r="A8" s="298"/>
      <c r="B8" s="306"/>
      <c r="C8" s="516"/>
      <c r="D8" s="516"/>
      <c r="E8" s="516"/>
      <c r="F8" s="336"/>
      <c r="G8" s="301"/>
      <c r="H8" s="301"/>
      <c r="I8" s="301"/>
      <c r="J8" s="301"/>
      <c r="K8" s="301"/>
      <c r="L8" s="514"/>
      <c r="M8" s="301"/>
      <c r="N8" s="301"/>
      <c r="O8" s="301"/>
      <c r="P8" s="301"/>
      <c r="Q8" s="301"/>
    </row>
    <row r="9" spans="1:17" ht="23.25" customHeight="1">
      <c r="A9" s="298"/>
      <c r="B9" s="306"/>
      <c r="C9" s="462"/>
      <c r="D9" s="462"/>
      <c r="E9" s="462"/>
      <c r="F9" s="326"/>
      <c r="G9" s="304"/>
      <c r="H9" s="304"/>
      <c r="I9" s="304"/>
      <c r="J9" s="304"/>
      <c r="K9" s="304"/>
      <c r="L9" s="515"/>
      <c r="M9" s="304"/>
      <c r="N9" s="304"/>
      <c r="O9" s="304"/>
      <c r="P9" s="304"/>
      <c r="Q9" s="304"/>
    </row>
    <row r="10" spans="1:17" ht="42.75">
      <c r="A10" s="298"/>
      <c r="B10" s="306"/>
      <c r="C10" s="141" t="s">
        <v>714</v>
      </c>
      <c r="D10" s="131" t="s">
        <v>1242</v>
      </c>
      <c r="E10" s="131" t="s">
        <v>1243</v>
      </c>
      <c r="F10" s="13" t="s">
        <v>713</v>
      </c>
      <c r="G10" s="152" t="s">
        <v>1244</v>
      </c>
      <c r="H10" s="153" t="s">
        <v>1245</v>
      </c>
      <c r="I10" s="154">
        <v>1</v>
      </c>
      <c r="J10" s="154"/>
      <c r="K10" s="154"/>
      <c r="L10" s="153"/>
      <c r="M10" s="153"/>
      <c r="N10" s="153"/>
      <c r="O10" s="242">
        <v>40087</v>
      </c>
      <c r="P10" s="242">
        <v>39813</v>
      </c>
      <c r="Q10" s="153" t="s">
        <v>513</v>
      </c>
    </row>
    <row r="11" spans="1:17" ht="38.25">
      <c r="A11" s="298"/>
      <c r="B11" s="306"/>
      <c r="C11" s="295" t="s">
        <v>715</v>
      </c>
      <c r="D11" s="131" t="s">
        <v>1246</v>
      </c>
      <c r="E11" s="274" t="s">
        <v>1247</v>
      </c>
      <c r="F11" s="13" t="s">
        <v>713</v>
      </c>
      <c r="G11" s="337" t="s">
        <v>1248</v>
      </c>
      <c r="H11" s="337" t="s">
        <v>1249</v>
      </c>
      <c r="I11" s="337">
        <v>2</v>
      </c>
      <c r="J11" s="154"/>
      <c r="K11" s="154"/>
      <c r="L11" s="153">
        <v>10</v>
      </c>
      <c r="M11" s="153"/>
      <c r="N11" s="153"/>
      <c r="O11" s="242">
        <v>39692</v>
      </c>
      <c r="P11" s="242">
        <v>39813</v>
      </c>
      <c r="Q11" s="153" t="s">
        <v>513</v>
      </c>
    </row>
    <row r="12" spans="1:17" ht="38.25">
      <c r="A12" s="298"/>
      <c r="B12" s="299"/>
      <c r="C12" s="296"/>
      <c r="D12" s="131" t="s">
        <v>1250</v>
      </c>
      <c r="E12" s="131" t="s">
        <v>1251</v>
      </c>
      <c r="F12" s="13" t="s">
        <v>713</v>
      </c>
      <c r="G12" s="304"/>
      <c r="H12" s="304"/>
      <c r="I12" s="304"/>
      <c r="J12" s="154"/>
      <c r="K12" s="154"/>
      <c r="L12" s="153">
        <v>20</v>
      </c>
      <c r="M12" s="153"/>
      <c r="N12" s="153"/>
      <c r="O12" s="242">
        <v>39692</v>
      </c>
      <c r="P12" s="242">
        <v>39813</v>
      </c>
      <c r="Q12" s="153" t="s">
        <v>513</v>
      </c>
    </row>
    <row r="13" spans="1:17" ht="25.5">
      <c r="A13" s="298"/>
      <c r="B13" s="18" t="s">
        <v>253</v>
      </c>
      <c r="C13" s="108"/>
      <c r="D13" s="310"/>
      <c r="E13" s="185"/>
      <c r="F13" s="21"/>
      <c r="G13" s="22"/>
      <c r="H13" s="21"/>
      <c r="I13" s="20"/>
      <c r="J13" s="20">
        <f>+K13+L13+N13</f>
        <v>53.3</v>
      </c>
      <c r="K13" s="20">
        <v>0</v>
      </c>
      <c r="L13" s="52">
        <f>SUM(L5:L12)</f>
        <v>53.3</v>
      </c>
      <c r="M13" s="52">
        <f>SUM(M5:M12)</f>
        <v>0</v>
      </c>
      <c r="N13" s="52">
        <f>SUM(N5:N12)</f>
        <v>0</v>
      </c>
      <c r="O13" s="21"/>
      <c r="P13" s="21"/>
      <c r="Q13" s="21"/>
    </row>
    <row r="14" spans="1:17" ht="51">
      <c r="A14" s="298"/>
      <c r="B14" s="254" t="s">
        <v>716</v>
      </c>
      <c r="C14" s="252" t="s">
        <v>717</v>
      </c>
      <c r="D14" s="148" t="s">
        <v>718</v>
      </c>
      <c r="E14" s="148" t="s">
        <v>1252</v>
      </c>
      <c r="F14" s="13" t="s">
        <v>713</v>
      </c>
      <c r="G14" s="152" t="s">
        <v>1253</v>
      </c>
      <c r="H14" s="153" t="s">
        <v>1254</v>
      </c>
      <c r="I14" s="154">
        <v>4</v>
      </c>
      <c r="J14" s="154"/>
      <c r="K14" s="154"/>
      <c r="L14" s="253">
        <v>20</v>
      </c>
      <c r="M14" s="153"/>
      <c r="N14" s="153"/>
      <c r="O14" s="242">
        <v>39706</v>
      </c>
      <c r="P14" s="242">
        <v>39790</v>
      </c>
      <c r="Q14" s="153" t="s">
        <v>862</v>
      </c>
    </row>
    <row r="15" spans="1:17" ht="38.25">
      <c r="A15" s="298"/>
      <c r="B15" s="74"/>
      <c r="C15" s="307" t="s">
        <v>719</v>
      </c>
      <c r="D15" s="297" t="s">
        <v>720</v>
      </c>
      <c r="E15" s="131" t="s">
        <v>721</v>
      </c>
      <c r="F15" s="12" t="s">
        <v>1255</v>
      </c>
      <c r="G15" s="152" t="s">
        <v>1256</v>
      </c>
      <c r="H15" s="153" t="s">
        <v>183</v>
      </c>
      <c r="I15" s="154">
        <v>20</v>
      </c>
      <c r="J15" s="154"/>
      <c r="K15" s="154"/>
      <c r="L15" s="153">
        <v>0</v>
      </c>
      <c r="M15" s="153"/>
      <c r="N15" s="153"/>
      <c r="O15" s="242">
        <v>39661</v>
      </c>
      <c r="P15" s="242">
        <v>39690</v>
      </c>
      <c r="Q15" s="153" t="s">
        <v>513</v>
      </c>
    </row>
    <row r="16" spans="1:17" ht="51">
      <c r="A16" s="298"/>
      <c r="B16" s="74"/>
      <c r="C16" s="308"/>
      <c r="D16" s="290"/>
      <c r="E16" s="131" t="s">
        <v>722</v>
      </c>
      <c r="F16" s="12" t="s">
        <v>1255</v>
      </c>
      <c r="G16" s="152" t="s">
        <v>1257</v>
      </c>
      <c r="H16" s="153" t="s">
        <v>183</v>
      </c>
      <c r="I16" s="154">
        <v>50</v>
      </c>
      <c r="J16" s="154"/>
      <c r="K16" s="154"/>
      <c r="L16" s="153">
        <v>5</v>
      </c>
      <c r="M16" s="153"/>
      <c r="N16" s="153"/>
      <c r="O16" s="242">
        <v>39630</v>
      </c>
      <c r="P16" s="242">
        <v>39813</v>
      </c>
      <c r="Q16" s="153" t="s">
        <v>513</v>
      </c>
    </row>
    <row r="17" spans="1:17" ht="25.5">
      <c r="A17" s="298"/>
      <c r="B17" s="18" t="s">
        <v>253</v>
      </c>
      <c r="C17" s="311"/>
      <c r="D17" s="312"/>
      <c r="E17" s="235"/>
      <c r="F17" s="24"/>
      <c r="G17" s="22"/>
      <c r="H17" s="21"/>
      <c r="I17" s="20"/>
      <c r="J17" s="20">
        <f>+K17+L17+N17</f>
        <v>25</v>
      </c>
      <c r="K17" s="20">
        <f>+SUM(K14:K16)</f>
        <v>0</v>
      </c>
      <c r="L17" s="20">
        <f>+SUM(L14:L16)</f>
        <v>25</v>
      </c>
      <c r="M17" s="20">
        <f>+SUM(M14:M16)</f>
        <v>0</v>
      </c>
      <c r="N17" s="20">
        <f>+SUM(N14:N16)</f>
        <v>0</v>
      </c>
      <c r="O17" s="21"/>
      <c r="P17" s="21"/>
      <c r="Q17" s="21"/>
    </row>
    <row r="18" spans="1:17" ht="76.5">
      <c r="A18" s="298"/>
      <c r="B18" s="170" t="s">
        <v>723</v>
      </c>
      <c r="C18" s="163" t="s">
        <v>724</v>
      </c>
      <c r="D18" s="131" t="s">
        <v>725</v>
      </c>
      <c r="E18" s="131" t="s">
        <v>726</v>
      </c>
      <c r="F18" s="13" t="s">
        <v>1220</v>
      </c>
      <c r="G18" s="152" t="s">
        <v>1258</v>
      </c>
      <c r="H18" s="153" t="s">
        <v>1259</v>
      </c>
      <c r="I18" s="154">
        <v>1</v>
      </c>
      <c r="J18" s="154"/>
      <c r="K18" s="154"/>
      <c r="L18" s="153">
        <v>0</v>
      </c>
      <c r="M18" s="153"/>
      <c r="N18" s="153"/>
      <c r="O18" s="242">
        <v>39722</v>
      </c>
      <c r="P18" s="242">
        <v>39813</v>
      </c>
      <c r="Q18" s="153" t="s">
        <v>1260</v>
      </c>
    </row>
    <row r="19" spans="1:17" ht="25.5">
      <c r="A19" s="298"/>
      <c r="B19" s="18" t="s">
        <v>253</v>
      </c>
      <c r="C19" s="313"/>
      <c r="D19" s="185"/>
      <c r="E19" s="185"/>
      <c r="F19" s="21"/>
      <c r="G19" s="22"/>
      <c r="H19" s="21"/>
      <c r="I19" s="20"/>
      <c r="J19" s="20">
        <f>+K19+L19+N19</f>
        <v>0</v>
      </c>
      <c r="K19" s="20">
        <f>+SUM(K18)</f>
        <v>0</v>
      </c>
      <c r="L19" s="20">
        <f>+SUM(L18)</f>
        <v>0</v>
      </c>
      <c r="M19" s="20">
        <f>+SUM(M18)</f>
        <v>0</v>
      </c>
      <c r="N19" s="20">
        <f>+SUM(N18)</f>
        <v>0</v>
      </c>
      <c r="O19" s="21"/>
      <c r="P19" s="21"/>
      <c r="Q19" s="21"/>
    </row>
    <row r="20" spans="1:17" ht="15">
      <c r="A20" s="197"/>
      <c r="B20" s="247" t="s">
        <v>459</v>
      </c>
      <c r="C20" s="239"/>
      <c r="D20" s="117"/>
      <c r="E20" s="117"/>
      <c r="F20" s="76"/>
      <c r="G20" s="77"/>
      <c r="H20" s="76"/>
      <c r="I20" s="78"/>
      <c r="J20" s="273">
        <f>+K20+L20+M20+N20</f>
        <v>78.3</v>
      </c>
      <c r="K20" s="273">
        <f>+K19+K17+K13</f>
        <v>0</v>
      </c>
      <c r="L20" s="273">
        <f>+L19+L17+L13</f>
        <v>78.3</v>
      </c>
      <c r="M20" s="273">
        <f>+M19+M17+M13</f>
        <v>0</v>
      </c>
      <c r="N20" s="273">
        <f>+N19+N17+N13</f>
        <v>0</v>
      </c>
      <c r="O20" s="76"/>
      <c r="P20" s="76"/>
      <c r="Q20" s="76"/>
    </row>
  </sheetData>
  <mergeCells count="37">
    <mergeCell ref="O3:P3"/>
    <mergeCell ref="Q3:Q4"/>
    <mergeCell ref="B1:R1"/>
    <mergeCell ref="B2:R2"/>
    <mergeCell ref="F3:F4"/>
    <mergeCell ref="G3:G4"/>
    <mergeCell ref="C3:C4"/>
    <mergeCell ref="H3:I3"/>
    <mergeCell ref="J3:J4"/>
    <mergeCell ref="K3:N3"/>
    <mergeCell ref="A3:A4"/>
    <mergeCell ref="B3:B4"/>
    <mergeCell ref="D3:D4"/>
    <mergeCell ref="E3:E4"/>
    <mergeCell ref="A5:A19"/>
    <mergeCell ref="B5:B12"/>
    <mergeCell ref="C5:C9"/>
    <mergeCell ref="D5:D9"/>
    <mergeCell ref="C15:C16"/>
    <mergeCell ref="D15:D16"/>
    <mergeCell ref="J5:J9"/>
    <mergeCell ref="K5:K9"/>
    <mergeCell ref="L5:L9"/>
    <mergeCell ref="E5:E9"/>
    <mergeCell ref="F5:F9"/>
    <mergeCell ref="G5:G9"/>
    <mergeCell ref="H5:H9"/>
    <mergeCell ref="Q5:Q9"/>
    <mergeCell ref="C11:C12"/>
    <mergeCell ref="G11:G12"/>
    <mergeCell ref="H11:H12"/>
    <mergeCell ref="I11:I12"/>
    <mergeCell ref="M5:M9"/>
    <mergeCell ref="N5:N9"/>
    <mergeCell ref="O5:O9"/>
    <mergeCell ref="P5:P9"/>
    <mergeCell ref="I5:I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Q27"/>
  <sheetViews>
    <sheetView workbookViewId="0" topLeftCell="A1">
      <selection activeCell="A5" sqref="A5:A27"/>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40.5" customHeight="1">
      <c r="A5" s="314" t="s">
        <v>519</v>
      </c>
      <c r="B5" s="372" t="s">
        <v>520</v>
      </c>
      <c r="C5" s="49" t="s">
        <v>521</v>
      </c>
      <c r="D5" s="317" t="s">
        <v>522</v>
      </c>
      <c r="E5" s="63" t="s">
        <v>523</v>
      </c>
      <c r="F5" s="63" t="s">
        <v>524</v>
      </c>
      <c r="G5" s="64" t="s">
        <v>525</v>
      </c>
      <c r="H5" s="63" t="s">
        <v>526</v>
      </c>
      <c r="I5" s="64">
        <v>1</v>
      </c>
      <c r="J5" s="14">
        <f aca="true" t="shared" si="0" ref="J5:J23">+K5+L5+M5+N5</f>
        <v>0</v>
      </c>
      <c r="K5" s="64"/>
      <c r="L5" s="64">
        <v>0</v>
      </c>
      <c r="M5" s="63"/>
      <c r="N5" s="63"/>
      <c r="O5" s="65">
        <v>39661</v>
      </c>
      <c r="P5" s="65">
        <v>39813</v>
      </c>
      <c r="Q5" s="63" t="s">
        <v>527</v>
      </c>
    </row>
    <row r="6" spans="1:17" ht="43.5" customHeight="1">
      <c r="A6" s="315"/>
      <c r="B6" s="373"/>
      <c r="C6" s="49"/>
      <c r="D6" s="321"/>
      <c r="E6" s="63" t="s">
        <v>528</v>
      </c>
      <c r="F6" s="63" t="s">
        <v>524</v>
      </c>
      <c r="G6" s="64" t="s">
        <v>529</v>
      </c>
      <c r="H6" s="63" t="s">
        <v>530</v>
      </c>
      <c r="I6" s="64">
        <v>1</v>
      </c>
      <c r="J6" s="14">
        <f t="shared" si="0"/>
        <v>3</v>
      </c>
      <c r="K6" s="64"/>
      <c r="L6" s="64">
        <v>3</v>
      </c>
      <c r="M6" s="63"/>
      <c r="N6" s="63"/>
      <c r="O6" s="65">
        <v>39661</v>
      </c>
      <c r="P6" s="65">
        <v>39813</v>
      </c>
      <c r="Q6" s="63"/>
    </row>
    <row r="7" spans="1:17" ht="66.75" customHeight="1">
      <c r="A7" s="315"/>
      <c r="B7" s="373"/>
      <c r="C7" s="49"/>
      <c r="D7" s="321"/>
      <c r="E7" s="63" t="s">
        <v>531</v>
      </c>
      <c r="F7" s="63" t="s">
        <v>524</v>
      </c>
      <c r="G7" s="64" t="s">
        <v>532</v>
      </c>
      <c r="H7" s="63" t="s">
        <v>533</v>
      </c>
      <c r="I7" s="64">
        <v>1</v>
      </c>
      <c r="J7" s="14">
        <f t="shared" si="0"/>
        <v>13.5</v>
      </c>
      <c r="K7" s="64"/>
      <c r="L7" s="64">
        <v>13.5</v>
      </c>
      <c r="M7" s="63"/>
      <c r="N7" s="63"/>
      <c r="O7" s="65">
        <v>39661</v>
      </c>
      <c r="P7" s="65">
        <v>39813</v>
      </c>
      <c r="Q7" s="63"/>
    </row>
    <row r="8" spans="1:17" ht="89.25" customHeight="1">
      <c r="A8" s="315"/>
      <c r="B8" s="373"/>
      <c r="C8" s="49" t="s">
        <v>534</v>
      </c>
      <c r="D8" s="321"/>
      <c r="E8" s="63" t="s">
        <v>535</v>
      </c>
      <c r="F8" s="63" t="s">
        <v>536</v>
      </c>
      <c r="G8" s="64" t="s">
        <v>537</v>
      </c>
      <c r="H8" s="63" t="s">
        <v>538</v>
      </c>
      <c r="I8" s="64">
        <v>25</v>
      </c>
      <c r="J8" s="14">
        <f t="shared" si="0"/>
        <v>6.6</v>
      </c>
      <c r="K8" s="64"/>
      <c r="L8" s="64">
        <v>6.6</v>
      </c>
      <c r="M8" s="63"/>
      <c r="N8" s="63"/>
      <c r="O8" s="65">
        <v>39661</v>
      </c>
      <c r="P8" s="65">
        <v>39813</v>
      </c>
      <c r="Q8" s="63" t="s">
        <v>527</v>
      </c>
    </row>
    <row r="9" spans="1:17" ht="170.25" customHeight="1">
      <c r="A9" s="315"/>
      <c r="B9" s="373"/>
      <c r="C9" s="370" t="s">
        <v>539</v>
      </c>
      <c r="D9" s="321"/>
      <c r="E9" s="63" t="s">
        <v>540</v>
      </c>
      <c r="F9" s="63" t="s">
        <v>541</v>
      </c>
      <c r="G9" s="64" t="s">
        <v>542</v>
      </c>
      <c r="H9" s="63" t="s">
        <v>543</v>
      </c>
      <c r="I9" s="64">
        <v>5</v>
      </c>
      <c r="J9" s="14">
        <f t="shared" si="0"/>
        <v>13.8</v>
      </c>
      <c r="K9" s="64"/>
      <c r="L9" s="64">
        <f>5.5+1.6+1+5.7</f>
        <v>13.8</v>
      </c>
      <c r="M9" s="63"/>
      <c r="N9" s="63"/>
      <c r="O9" s="65">
        <v>39448</v>
      </c>
      <c r="P9" s="65">
        <v>39813</v>
      </c>
      <c r="Q9" s="63" t="s">
        <v>527</v>
      </c>
    </row>
    <row r="10" spans="1:17" ht="38.25">
      <c r="A10" s="315"/>
      <c r="B10" s="373"/>
      <c r="C10" s="371"/>
      <c r="D10" s="318"/>
      <c r="E10" s="63" t="s">
        <v>544</v>
      </c>
      <c r="F10" s="63" t="s">
        <v>545</v>
      </c>
      <c r="G10" s="10" t="s">
        <v>546</v>
      </c>
      <c r="H10" s="63" t="s">
        <v>547</v>
      </c>
      <c r="I10" s="64">
        <v>1</v>
      </c>
      <c r="J10" s="14">
        <f t="shared" si="0"/>
        <v>2.6</v>
      </c>
      <c r="K10" s="64"/>
      <c r="L10" s="64">
        <v>2.6</v>
      </c>
      <c r="M10" s="63"/>
      <c r="N10" s="63"/>
      <c r="O10" s="65">
        <v>39722</v>
      </c>
      <c r="P10" s="65">
        <v>39751</v>
      </c>
      <c r="Q10" s="63" t="s">
        <v>527</v>
      </c>
    </row>
    <row r="11" spans="1:17" ht="78" customHeight="1">
      <c r="A11" s="315"/>
      <c r="B11" s="373"/>
      <c r="C11" s="61" t="s">
        <v>548</v>
      </c>
      <c r="D11" s="317" t="s">
        <v>549</v>
      </c>
      <c r="E11" s="63" t="s">
        <v>550</v>
      </c>
      <c r="F11" s="63" t="s">
        <v>551</v>
      </c>
      <c r="G11" s="63" t="s">
        <v>552</v>
      </c>
      <c r="H11" s="3" t="s">
        <v>553</v>
      </c>
      <c r="I11" s="64">
        <v>1</v>
      </c>
      <c r="J11" s="14">
        <f t="shared" si="0"/>
        <v>0</v>
      </c>
      <c r="K11" s="64"/>
      <c r="L11" s="64">
        <v>0</v>
      </c>
      <c r="M11" s="63"/>
      <c r="N11" s="63"/>
      <c r="O11" s="65">
        <v>39722</v>
      </c>
      <c r="P11" s="65">
        <v>39751</v>
      </c>
      <c r="Q11" s="63" t="s">
        <v>527</v>
      </c>
    </row>
    <row r="12" spans="1:17" ht="38.25">
      <c r="A12" s="315"/>
      <c r="B12" s="373"/>
      <c r="C12" s="49" t="s">
        <v>554</v>
      </c>
      <c r="D12" s="321"/>
      <c r="E12" s="66" t="s">
        <v>432</v>
      </c>
      <c r="F12" s="66" t="s">
        <v>431</v>
      </c>
      <c r="G12" s="66" t="s">
        <v>432</v>
      </c>
      <c r="H12" s="66" t="s">
        <v>431</v>
      </c>
      <c r="I12" s="66"/>
      <c r="J12" s="14">
        <f t="shared" si="0"/>
        <v>0</v>
      </c>
      <c r="K12" s="66"/>
      <c r="L12" s="66"/>
      <c r="M12" s="63"/>
      <c r="N12" s="63"/>
      <c r="O12" s="63"/>
      <c r="P12" s="63"/>
      <c r="Q12" s="63"/>
    </row>
    <row r="13" spans="1:17" ht="38.25">
      <c r="A13" s="315"/>
      <c r="B13" s="374"/>
      <c r="C13" s="30" t="s">
        <v>555</v>
      </c>
      <c r="D13" s="318"/>
      <c r="E13" s="10" t="s">
        <v>556</v>
      </c>
      <c r="F13" s="67" t="s">
        <v>1220</v>
      </c>
      <c r="G13" s="64" t="s">
        <v>557</v>
      </c>
      <c r="H13" s="63" t="s">
        <v>558</v>
      </c>
      <c r="I13" s="64">
        <v>1</v>
      </c>
      <c r="J13" s="14">
        <f t="shared" si="0"/>
        <v>7</v>
      </c>
      <c r="K13" s="64"/>
      <c r="L13" s="64">
        <v>7</v>
      </c>
      <c r="M13" s="63"/>
      <c r="N13" s="63"/>
      <c r="O13" s="65">
        <v>39722</v>
      </c>
      <c r="P13" s="65">
        <v>39751</v>
      </c>
      <c r="Q13" s="63" t="s">
        <v>527</v>
      </c>
    </row>
    <row r="14" spans="1:17" ht="25.5">
      <c r="A14" s="315"/>
      <c r="B14" s="18" t="s">
        <v>253</v>
      </c>
      <c r="C14" s="68"/>
      <c r="D14" s="69"/>
      <c r="E14" s="24"/>
      <c r="F14" s="24"/>
      <c r="G14" s="68"/>
      <c r="H14" s="21"/>
      <c r="I14" s="20"/>
      <c r="J14" s="20">
        <f t="shared" si="0"/>
        <v>46.50000000000001</v>
      </c>
      <c r="K14" s="20"/>
      <c r="L14" s="20">
        <f>SUM(L5:L13)</f>
        <v>46.50000000000001</v>
      </c>
      <c r="M14" s="21"/>
      <c r="N14" s="21"/>
      <c r="O14" s="21"/>
      <c r="P14" s="21"/>
      <c r="Q14" s="21"/>
    </row>
    <row r="15" spans="1:17" ht="53.25" customHeight="1">
      <c r="A15" s="315"/>
      <c r="B15" s="356" t="s">
        <v>559</v>
      </c>
      <c r="C15" s="12" t="s">
        <v>560</v>
      </c>
      <c r="D15" s="317" t="s">
        <v>561</v>
      </c>
      <c r="E15" s="63" t="s">
        <v>562</v>
      </c>
      <c r="F15" s="63" t="s">
        <v>563</v>
      </c>
      <c r="G15" s="10" t="s">
        <v>564</v>
      </c>
      <c r="H15" s="63" t="s">
        <v>565</v>
      </c>
      <c r="I15" s="64">
        <v>1</v>
      </c>
      <c r="J15" s="14">
        <f t="shared" si="0"/>
        <v>0.35</v>
      </c>
      <c r="K15" s="64"/>
      <c r="L15" s="64">
        <v>0.35</v>
      </c>
      <c r="M15" s="64"/>
      <c r="N15" s="64"/>
      <c r="O15" s="65">
        <v>39448</v>
      </c>
      <c r="P15" s="65">
        <v>39813</v>
      </c>
      <c r="Q15" s="63" t="s">
        <v>566</v>
      </c>
    </row>
    <row r="16" spans="1:17" ht="62.25" customHeight="1">
      <c r="A16" s="315"/>
      <c r="B16" s="369"/>
      <c r="C16" s="12" t="s">
        <v>567</v>
      </c>
      <c r="D16" s="321"/>
      <c r="E16" s="63" t="s">
        <v>568</v>
      </c>
      <c r="F16" s="63" t="s">
        <v>1321</v>
      </c>
      <c r="G16" s="10" t="s">
        <v>1322</v>
      </c>
      <c r="H16" s="63" t="s">
        <v>1323</v>
      </c>
      <c r="I16" s="64">
        <v>1</v>
      </c>
      <c r="J16" s="14">
        <f t="shared" si="0"/>
        <v>0.5</v>
      </c>
      <c r="K16" s="64"/>
      <c r="L16" s="64">
        <v>0.5</v>
      </c>
      <c r="M16" s="64"/>
      <c r="N16" s="64"/>
      <c r="O16" s="65">
        <v>39661</v>
      </c>
      <c r="P16" s="65">
        <v>39690</v>
      </c>
      <c r="Q16" s="63" t="s">
        <v>566</v>
      </c>
    </row>
    <row r="17" spans="1:17" ht="96.75" customHeight="1">
      <c r="A17" s="315"/>
      <c r="B17" s="369"/>
      <c r="C17" s="12" t="s">
        <v>1324</v>
      </c>
      <c r="D17" s="318"/>
      <c r="E17" s="63" t="s">
        <v>1325</v>
      </c>
      <c r="F17" s="63" t="s">
        <v>551</v>
      </c>
      <c r="G17" s="10">
        <v>1</v>
      </c>
      <c r="H17" s="63" t="s">
        <v>1326</v>
      </c>
      <c r="I17" s="64">
        <v>1</v>
      </c>
      <c r="J17" s="14">
        <f t="shared" si="0"/>
        <v>1</v>
      </c>
      <c r="K17" s="64"/>
      <c r="L17" s="64">
        <v>1</v>
      </c>
      <c r="M17" s="64"/>
      <c r="N17" s="64"/>
      <c r="O17" s="65">
        <v>39661</v>
      </c>
      <c r="P17" s="65">
        <v>39751</v>
      </c>
      <c r="Q17" s="63" t="s">
        <v>566</v>
      </c>
    </row>
    <row r="18" spans="1:17" ht="25.5">
      <c r="A18" s="315"/>
      <c r="B18" s="18" t="s">
        <v>253</v>
      </c>
      <c r="C18" s="22"/>
      <c r="D18" s="69"/>
      <c r="E18" s="21"/>
      <c r="F18" s="21"/>
      <c r="G18" s="22"/>
      <c r="H18" s="21"/>
      <c r="I18" s="20"/>
      <c r="J18" s="20">
        <f>SUM(J15:J17)</f>
        <v>1.85</v>
      </c>
      <c r="K18" s="20">
        <f>SUM(K15:K17)</f>
        <v>0</v>
      </c>
      <c r="L18" s="20">
        <f>SUM(L15:L17)</f>
        <v>1.85</v>
      </c>
      <c r="M18" s="20">
        <f>SUM(M15:M17)</f>
        <v>0</v>
      </c>
      <c r="N18" s="20">
        <f>SUM(N15:N17)</f>
        <v>0</v>
      </c>
      <c r="O18" s="70"/>
      <c r="P18" s="70"/>
      <c r="Q18" s="21"/>
    </row>
    <row r="19" spans="1:17" ht="49.5" customHeight="1">
      <c r="A19" s="315"/>
      <c r="B19" s="283" t="s">
        <v>1327</v>
      </c>
      <c r="C19" s="49" t="s">
        <v>1328</v>
      </c>
      <c r="D19" s="317" t="s">
        <v>1329</v>
      </c>
      <c r="E19" s="63" t="s">
        <v>1330</v>
      </c>
      <c r="F19" s="63" t="s">
        <v>551</v>
      </c>
      <c r="G19" s="10" t="s">
        <v>1331</v>
      </c>
      <c r="H19" s="63" t="s">
        <v>1332</v>
      </c>
      <c r="I19" s="64">
        <v>1</v>
      </c>
      <c r="J19" s="71">
        <f t="shared" si="0"/>
        <v>2</v>
      </c>
      <c r="K19" s="64"/>
      <c r="L19" s="64">
        <v>2</v>
      </c>
      <c r="M19" s="64"/>
      <c r="N19" s="64"/>
      <c r="O19" s="65">
        <v>39661</v>
      </c>
      <c r="P19" s="65">
        <v>39812</v>
      </c>
      <c r="Q19" s="63" t="s">
        <v>241</v>
      </c>
    </row>
    <row r="20" spans="1:17" ht="40.5" customHeight="1">
      <c r="A20" s="315"/>
      <c r="B20" s="284"/>
      <c r="C20" s="49" t="s">
        <v>1333</v>
      </c>
      <c r="D20" s="321"/>
      <c r="E20" s="66" t="s">
        <v>432</v>
      </c>
      <c r="F20" s="66" t="s">
        <v>432</v>
      </c>
      <c r="G20" s="66" t="s">
        <v>432</v>
      </c>
      <c r="H20" s="66" t="s">
        <v>432</v>
      </c>
      <c r="I20" s="64"/>
      <c r="J20" s="14">
        <f t="shared" si="0"/>
        <v>0</v>
      </c>
      <c r="K20" s="64"/>
      <c r="L20" s="64"/>
      <c r="M20" s="64"/>
      <c r="N20" s="64"/>
      <c r="O20" s="63"/>
      <c r="P20" s="63"/>
      <c r="Q20" s="63"/>
    </row>
    <row r="21" spans="1:17" ht="52.5" customHeight="1">
      <c r="A21" s="315"/>
      <c r="B21" s="284"/>
      <c r="C21" s="370" t="s">
        <v>1334</v>
      </c>
      <c r="D21" s="321"/>
      <c r="E21" s="63" t="s">
        <v>1335</v>
      </c>
      <c r="F21" s="63" t="s">
        <v>1336</v>
      </c>
      <c r="G21" s="10">
        <v>1</v>
      </c>
      <c r="H21" s="63" t="s">
        <v>1337</v>
      </c>
      <c r="I21" s="64">
        <v>1</v>
      </c>
      <c r="J21" s="14">
        <f t="shared" si="0"/>
        <v>1</v>
      </c>
      <c r="K21" s="64"/>
      <c r="L21" s="64">
        <v>1</v>
      </c>
      <c r="M21" s="64"/>
      <c r="N21" s="64"/>
      <c r="O21" s="65">
        <v>39661</v>
      </c>
      <c r="P21" s="65">
        <v>39812</v>
      </c>
      <c r="Q21" s="63" t="s">
        <v>1338</v>
      </c>
    </row>
    <row r="22" spans="1:17" ht="52.5" customHeight="1">
      <c r="A22" s="315"/>
      <c r="B22" s="264"/>
      <c r="C22" s="371"/>
      <c r="D22" s="318"/>
      <c r="E22" s="72" t="s">
        <v>1339</v>
      </c>
      <c r="F22" s="72" t="s">
        <v>1220</v>
      </c>
      <c r="G22" s="17" t="s">
        <v>1340</v>
      </c>
      <c r="H22" s="72" t="s">
        <v>1341</v>
      </c>
      <c r="I22" s="36">
        <v>1</v>
      </c>
      <c r="J22" s="14">
        <f t="shared" si="0"/>
        <v>9.6</v>
      </c>
      <c r="K22" s="36">
        <v>9.6</v>
      </c>
      <c r="L22" s="36"/>
      <c r="M22" s="36"/>
      <c r="N22" s="36"/>
      <c r="O22" s="73">
        <v>39448</v>
      </c>
      <c r="P22" s="73">
        <v>39813</v>
      </c>
      <c r="Q22" s="63" t="s">
        <v>241</v>
      </c>
    </row>
    <row r="23" spans="1:17" ht="25.5">
      <c r="A23" s="315"/>
      <c r="B23" s="18" t="s">
        <v>253</v>
      </c>
      <c r="C23" s="19"/>
      <c r="D23" s="20"/>
      <c r="E23" s="21"/>
      <c r="F23" s="21"/>
      <c r="G23" s="22"/>
      <c r="H23" s="21"/>
      <c r="I23" s="20"/>
      <c r="J23" s="20">
        <f t="shared" si="0"/>
        <v>12.6</v>
      </c>
      <c r="K23" s="20">
        <f>SUM(K19:K22)</f>
        <v>9.6</v>
      </c>
      <c r="L23" s="20">
        <f>SUM(L19:L22)</f>
        <v>3</v>
      </c>
      <c r="M23" s="20">
        <f>SUM(M19:M22)</f>
        <v>0</v>
      </c>
      <c r="N23" s="20">
        <f>SUM(N19:N22)</f>
        <v>0</v>
      </c>
      <c r="O23" s="70"/>
      <c r="P23" s="70"/>
      <c r="Q23" s="21"/>
    </row>
    <row r="24" spans="1:17" ht="71.25" customHeight="1">
      <c r="A24" s="315"/>
      <c r="B24" s="305" t="s">
        <v>1342</v>
      </c>
      <c r="C24" s="49" t="s">
        <v>1343</v>
      </c>
      <c r="D24" s="317" t="s">
        <v>1344</v>
      </c>
      <c r="E24" s="63" t="s">
        <v>1345</v>
      </c>
      <c r="F24" s="63" t="s">
        <v>1346</v>
      </c>
      <c r="G24" s="64">
        <v>1</v>
      </c>
      <c r="H24" s="63" t="s">
        <v>1347</v>
      </c>
      <c r="I24" s="64">
        <v>1</v>
      </c>
      <c r="J24" s="64">
        <v>0</v>
      </c>
      <c r="K24" s="64">
        <v>0</v>
      </c>
      <c r="L24" s="64">
        <v>0</v>
      </c>
      <c r="M24" s="64">
        <v>0</v>
      </c>
      <c r="N24" s="64">
        <v>0</v>
      </c>
      <c r="O24" s="65">
        <v>39661</v>
      </c>
      <c r="P24" s="65">
        <v>39690</v>
      </c>
      <c r="Q24" s="63" t="s">
        <v>1348</v>
      </c>
    </row>
    <row r="25" spans="1:17" ht="38.25">
      <c r="A25" s="315"/>
      <c r="B25" s="306"/>
      <c r="C25" s="49" t="s">
        <v>1349</v>
      </c>
      <c r="D25" s="318"/>
      <c r="E25" s="66" t="s">
        <v>432</v>
      </c>
      <c r="F25" s="66" t="s">
        <v>431</v>
      </c>
      <c r="G25" s="66" t="s">
        <v>432</v>
      </c>
      <c r="H25" s="66" t="s">
        <v>431</v>
      </c>
      <c r="I25" s="64"/>
      <c r="J25" s="64"/>
      <c r="K25" s="64"/>
      <c r="L25" s="64"/>
      <c r="M25" s="64"/>
      <c r="N25" s="64"/>
      <c r="O25" s="63"/>
      <c r="P25" s="63"/>
      <c r="Q25" s="63"/>
    </row>
    <row r="26" spans="1:17" ht="25.5">
      <c r="A26" s="315"/>
      <c r="B26" s="18" t="s">
        <v>253</v>
      </c>
      <c r="C26" s="19"/>
      <c r="D26" s="21"/>
      <c r="E26" s="21"/>
      <c r="F26" s="21"/>
      <c r="G26" s="22"/>
      <c r="H26" s="21"/>
      <c r="I26" s="20"/>
      <c r="J26" s="20">
        <f>SUM(J24:J25)</f>
        <v>0</v>
      </c>
      <c r="K26" s="20">
        <f>SUM(K24:K25)</f>
        <v>0</v>
      </c>
      <c r="L26" s="20">
        <f>SUM(L24:L25)</f>
        <v>0</v>
      </c>
      <c r="M26" s="20">
        <f>SUM(M24:M25)</f>
        <v>0</v>
      </c>
      <c r="N26" s="20">
        <f>SUM(N24:N25)</f>
        <v>0</v>
      </c>
      <c r="O26" s="21"/>
      <c r="P26" s="21"/>
      <c r="Q26" s="21"/>
    </row>
    <row r="27" spans="1:17" ht="12.75">
      <c r="A27" s="316"/>
      <c r="B27" s="41" t="s">
        <v>459</v>
      </c>
      <c r="C27" s="75"/>
      <c r="D27" s="76"/>
      <c r="E27" s="76"/>
      <c r="F27" s="76"/>
      <c r="G27" s="77"/>
      <c r="H27" s="76"/>
      <c r="I27" s="78"/>
      <c r="J27" s="79">
        <f>+J26+J23+J18+J14</f>
        <v>60.95</v>
      </c>
      <c r="K27" s="79">
        <f>+K26+K23+K18+K14</f>
        <v>9.6</v>
      </c>
      <c r="L27" s="79">
        <f>+L26+L23+L18+L14</f>
        <v>51.35000000000001</v>
      </c>
      <c r="M27" s="79">
        <f>+M26+M23+M18+M14</f>
        <v>0</v>
      </c>
      <c r="N27" s="79">
        <f>+N26+N23+N18+N14</f>
        <v>0</v>
      </c>
      <c r="O27" s="76"/>
      <c r="P27" s="76"/>
      <c r="Q27" s="76"/>
    </row>
  </sheetData>
  <mergeCells count="26">
    <mergeCell ref="B24:B25"/>
    <mergeCell ref="D24:D25"/>
    <mergeCell ref="A5:A27"/>
    <mergeCell ref="B5:B13"/>
    <mergeCell ref="D5:D10"/>
    <mergeCell ref="C9:C10"/>
    <mergeCell ref="D11:D13"/>
    <mergeCell ref="B15:B17"/>
    <mergeCell ref="D15:D17"/>
    <mergeCell ref="B19:B22"/>
    <mergeCell ref="D19:D22"/>
    <mergeCell ref="C21:C22"/>
    <mergeCell ref="J3:J4"/>
    <mergeCell ref="K3:N3"/>
    <mergeCell ref="O3:P3"/>
    <mergeCell ref="Q3:Q4"/>
    <mergeCell ref="B1:Q1"/>
    <mergeCell ref="B2:Q2"/>
    <mergeCell ref="A3:A4"/>
    <mergeCell ref="B3:B4"/>
    <mergeCell ref="C3:C4"/>
    <mergeCell ref="D3:D4"/>
    <mergeCell ref="E3:E4"/>
    <mergeCell ref="F3:F4"/>
    <mergeCell ref="G3:G4"/>
    <mergeCell ref="H3:I3"/>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Q70"/>
  <sheetViews>
    <sheetView workbookViewId="0" topLeftCell="G34">
      <selection activeCell="C7" sqref="C7"/>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101.25" customHeight="1">
      <c r="A5" s="330" t="s">
        <v>1350</v>
      </c>
      <c r="B5" s="327" t="s">
        <v>1351</v>
      </c>
      <c r="C5" s="12" t="s">
        <v>1352</v>
      </c>
      <c r="D5" s="13" t="s">
        <v>1353</v>
      </c>
      <c r="E5" s="13" t="s">
        <v>1354</v>
      </c>
      <c r="F5" s="13" t="s">
        <v>1355</v>
      </c>
      <c r="G5" s="12" t="s">
        <v>1356</v>
      </c>
      <c r="H5" s="13" t="s">
        <v>1357</v>
      </c>
      <c r="I5" s="14">
        <v>1500</v>
      </c>
      <c r="J5" s="80">
        <f>30+33+28+21+85+55</f>
        <v>252</v>
      </c>
      <c r="K5" s="14"/>
      <c r="L5" s="80">
        <f>30+33+28+21+85+55</f>
        <v>252</v>
      </c>
      <c r="M5" s="13"/>
      <c r="N5" s="13"/>
      <c r="O5" s="16">
        <v>39539</v>
      </c>
      <c r="P5" s="16">
        <v>39813</v>
      </c>
      <c r="Q5" s="13" t="s">
        <v>1358</v>
      </c>
    </row>
    <row r="6" spans="1:17" ht="99" customHeight="1">
      <c r="A6" s="331"/>
      <c r="B6" s="328"/>
      <c r="C6" s="12" t="s">
        <v>1359</v>
      </c>
      <c r="D6" s="37" t="s">
        <v>1360</v>
      </c>
      <c r="E6" s="13" t="s">
        <v>1361</v>
      </c>
      <c r="F6" s="13" t="s">
        <v>1362</v>
      </c>
      <c r="G6" s="12" t="s">
        <v>1363</v>
      </c>
      <c r="H6" s="13" t="s">
        <v>1364</v>
      </c>
      <c r="I6" s="14">
        <v>11782</v>
      </c>
      <c r="J6" s="80"/>
      <c r="K6" s="14"/>
      <c r="L6" s="13"/>
      <c r="M6" s="13"/>
      <c r="N6" s="13"/>
      <c r="O6" s="16">
        <v>39448</v>
      </c>
      <c r="P6" s="16">
        <v>39813</v>
      </c>
      <c r="Q6" s="13" t="s">
        <v>1358</v>
      </c>
    </row>
    <row r="7" spans="1:17" ht="105" customHeight="1">
      <c r="A7" s="331"/>
      <c r="B7" s="328"/>
      <c r="C7" s="12" t="s">
        <v>1365</v>
      </c>
      <c r="D7" s="325" t="s">
        <v>1366</v>
      </c>
      <c r="E7" s="13" t="s">
        <v>1367</v>
      </c>
      <c r="F7" s="13" t="s">
        <v>1368</v>
      </c>
      <c r="G7" s="12" t="s">
        <v>1369</v>
      </c>
      <c r="H7" s="13" t="s">
        <v>1370</v>
      </c>
      <c r="I7" s="14">
        <v>2</v>
      </c>
      <c r="J7" s="14"/>
      <c r="K7" s="14"/>
      <c r="L7" s="13"/>
      <c r="M7" s="13"/>
      <c r="N7" s="13"/>
      <c r="O7" s="16">
        <v>39569</v>
      </c>
      <c r="P7" s="16">
        <v>39598</v>
      </c>
      <c r="Q7" s="13" t="s">
        <v>1358</v>
      </c>
    </row>
    <row r="8" spans="1:17" ht="90.75" customHeight="1">
      <c r="A8" s="331"/>
      <c r="B8" s="328"/>
      <c r="C8" s="12" t="s">
        <v>1371</v>
      </c>
      <c r="D8" s="326"/>
      <c r="E8" s="13" t="s">
        <v>1372</v>
      </c>
      <c r="F8" s="13" t="s">
        <v>1362</v>
      </c>
      <c r="G8" s="12" t="s">
        <v>1373</v>
      </c>
      <c r="H8" s="13" t="s">
        <v>1374</v>
      </c>
      <c r="I8" s="14">
        <v>1</v>
      </c>
      <c r="J8" s="14">
        <v>3</v>
      </c>
      <c r="K8" s="14"/>
      <c r="L8" s="13"/>
      <c r="M8" s="13"/>
      <c r="N8" s="13"/>
      <c r="O8" s="16">
        <v>39448</v>
      </c>
      <c r="P8" s="16">
        <v>39813</v>
      </c>
      <c r="Q8" s="13" t="s">
        <v>1358</v>
      </c>
    </row>
    <row r="9" spans="1:17" ht="63.75">
      <c r="A9" s="331"/>
      <c r="B9" s="328"/>
      <c r="C9" s="12" t="s">
        <v>1375</v>
      </c>
      <c r="D9" s="13" t="s">
        <v>1376</v>
      </c>
      <c r="E9" s="13" t="s">
        <v>352</v>
      </c>
      <c r="F9" s="13" t="s">
        <v>1362</v>
      </c>
      <c r="G9" s="81" t="s">
        <v>353</v>
      </c>
      <c r="H9" s="13" t="s">
        <v>354</v>
      </c>
      <c r="I9" s="14">
        <v>3</v>
      </c>
      <c r="J9" s="14"/>
      <c r="K9" s="14"/>
      <c r="L9" s="13"/>
      <c r="M9" s="13"/>
      <c r="N9" s="13"/>
      <c r="O9" s="16">
        <v>39448</v>
      </c>
      <c r="P9" s="16">
        <v>39813</v>
      </c>
      <c r="Q9" s="13" t="s">
        <v>1358</v>
      </c>
    </row>
    <row r="10" spans="1:17" ht="102.75" customHeight="1">
      <c r="A10" s="331"/>
      <c r="B10" s="328"/>
      <c r="C10" s="82" t="s">
        <v>355</v>
      </c>
      <c r="D10" s="13" t="s">
        <v>356</v>
      </c>
      <c r="E10" s="13" t="s">
        <v>357</v>
      </c>
      <c r="F10" s="13" t="s">
        <v>1362</v>
      </c>
      <c r="G10" s="83" t="s">
        <v>358</v>
      </c>
      <c r="H10" s="13" t="s">
        <v>359</v>
      </c>
      <c r="I10" s="84">
        <v>0.8</v>
      </c>
      <c r="J10" s="14"/>
      <c r="K10" s="14"/>
      <c r="L10" s="13"/>
      <c r="M10" s="13"/>
      <c r="N10" s="13"/>
      <c r="O10" s="16">
        <v>39448</v>
      </c>
      <c r="P10" s="16">
        <v>39813</v>
      </c>
      <c r="Q10" s="13" t="s">
        <v>1358</v>
      </c>
    </row>
    <row r="11" spans="1:17" ht="86.25" customHeight="1">
      <c r="A11" s="331"/>
      <c r="B11" s="328"/>
      <c r="C11" s="12" t="s">
        <v>360</v>
      </c>
      <c r="D11" s="13" t="s">
        <v>361</v>
      </c>
      <c r="E11" s="13" t="s">
        <v>362</v>
      </c>
      <c r="F11" s="13" t="s">
        <v>1362</v>
      </c>
      <c r="G11" s="81" t="s">
        <v>363</v>
      </c>
      <c r="H11" s="13" t="s">
        <v>364</v>
      </c>
      <c r="I11" s="85">
        <v>1</v>
      </c>
      <c r="J11" s="14"/>
      <c r="K11" s="14"/>
      <c r="L11" s="13"/>
      <c r="M11" s="13"/>
      <c r="N11" s="13"/>
      <c r="O11" s="16">
        <v>39448</v>
      </c>
      <c r="P11" s="16">
        <v>39813</v>
      </c>
      <c r="Q11" s="13" t="s">
        <v>1358</v>
      </c>
    </row>
    <row r="12" spans="1:17" ht="78" customHeight="1">
      <c r="A12" s="331"/>
      <c r="B12" s="328"/>
      <c r="C12" s="13" t="s">
        <v>365</v>
      </c>
      <c r="D12" s="13" t="s">
        <v>366</v>
      </c>
      <c r="E12" s="13" t="s">
        <v>367</v>
      </c>
      <c r="F12" s="13" t="s">
        <v>1362</v>
      </c>
      <c r="G12" s="86" t="s">
        <v>368</v>
      </c>
      <c r="H12" s="13" t="s">
        <v>369</v>
      </c>
      <c r="I12" s="14">
        <v>1</v>
      </c>
      <c r="J12" s="14"/>
      <c r="K12" s="14"/>
      <c r="L12" s="13"/>
      <c r="M12" s="13"/>
      <c r="N12" s="13"/>
      <c r="O12" s="16">
        <v>39448</v>
      </c>
      <c r="P12" s="16">
        <v>39813</v>
      </c>
      <c r="Q12" s="13" t="s">
        <v>1358</v>
      </c>
    </row>
    <row r="13" spans="1:17" ht="53.25" customHeight="1">
      <c r="A13" s="331"/>
      <c r="B13" s="329"/>
      <c r="C13" s="11" t="s">
        <v>370</v>
      </c>
      <c r="D13" s="37" t="s">
        <v>371</v>
      </c>
      <c r="E13" s="37" t="s">
        <v>372</v>
      </c>
      <c r="F13" s="37" t="s">
        <v>1362</v>
      </c>
      <c r="G13" s="87">
        <v>5</v>
      </c>
      <c r="H13" s="37" t="s">
        <v>373</v>
      </c>
      <c r="I13" s="28">
        <v>1</v>
      </c>
      <c r="J13" s="28"/>
      <c r="K13" s="28"/>
      <c r="L13" s="37"/>
      <c r="M13" s="37"/>
      <c r="N13" s="37"/>
      <c r="O13" s="58">
        <v>39478</v>
      </c>
      <c r="P13" s="58">
        <v>39813</v>
      </c>
      <c r="Q13" s="37" t="s">
        <v>1358</v>
      </c>
    </row>
    <row r="14" spans="1:17" ht="25.5">
      <c r="A14" s="331"/>
      <c r="B14" s="18" t="s">
        <v>253</v>
      </c>
      <c r="C14" s="22"/>
      <c r="D14" s="21"/>
      <c r="E14" s="21"/>
      <c r="F14" s="21"/>
      <c r="G14" s="88"/>
      <c r="H14" s="21"/>
      <c r="I14" s="20"/>
      <c r="J14" s="89">
        <f>SUM(J5:J13)</f>
        <v>255</v>
      </c>
      <c r="K14" s="89">
        <f>SUM(K5:K13)</f>
        <v>0</v>
      </c>
      <c r="L14" s="89">
        <f>SUM(L5:L13)</f>
        <v>252</v>
      </c>
      <c r="M14" s="89">
        <f>SUM(M5:M13)</f>
        <v>0</v>
      </c>
      <c r="N14" s="89">
        <f>SUM(N5:N13)</f>
        <v>0</v>
      </c>
      <c r="O14" s="70"/>
      <c r="P14" s="70"/>
      <c r="Q14" s="21"/>
    </row>
    <row r="15" spans="1:17" ht="102" customHeight="1">
      <c r="A15" s="331"/>
      <c r="B15" s="322" t="s">
        <v>374</v>
      </c>
      <c r="C15" s="90" t="s">
        <v>375</v>
      </c>
      <c r="D15" s="317" t="s">
        <v>376</v>
      </c>
      <c r="E15" s="91" t="s">
        <v>377</v>
      </c>
      <c r="F15" s="92" t="s">
        <v>378</v>
      </c>
      <c r="G15" s="93" t="s">
        <v>379</v>
      </c>
      <c r="H15" s="92" t="s">
        <v>380</v>
      </c>
      <c r="I15" s="94">
        <v>1</v>
      </c>
      <c r="J15" s="95"/>
      <c r="K15" s="39"/>
      <c r="L15" s="92"/>
      <c r="M15" s="92"/>
      <c r="N15" s="92"/>
      <c r="O15" s="73">
        <v>39478</v>
      </c>
      <c r="P15" s="73">
        <v>39813</v>
      </c>
      <c r="Q15" s="72" t="s">
        <v>1358</v>
      </c>
    </row>
    <row r="16" spans="1:17" ht="66" customHeight="1">
      <c r="A16" s="331"/>
      <c r="B16" s="323"/>
      <c r="C16" s="10" t="s">
        <v>381</v>
      </c>
      <c r="D16" s="321"/>
      <c r="E16" s="63" t="s">
        <v>382</v>
      </c>
      <c r="F16" s="63" t="s">
        <v>383</v>
      </c>
      <c r="G16" s="96" t="s">
        <v>384</v>
      </c>
      <c r="H16" s="63" t="s">
        <v>385</v>
      </c>
      <c r="I16" s="97">
        <v>1</v>
      </c>
      <c r="J16" s="64"/>
      <c r="K16" s="64"/>
      <c r="L16" s="63"/>
      <c r="M16" s="63"/>
      <c r="N16" s="63"/>
      <c r="O16" s="73">
        <v>39478</v>
      </c>
      <c r="P16" s="73">
        <v>39813</v>
      </c>
      <c r="Q16" s="72" t="s">
        <v>1358</v>
      </c>
    </row>
    <row r="17" spans="1:17" ht="92.25" customHeight="1">
      <c r="A17" s="331"/>
      <c r="B17" s="324"/>
      <c r="C17" s="17" t="s">
        <v>386</v>
      </c>
      <c r="D17" s="318"/>
      <c r="E17" s="72" t="s">
        <v>387</v>
      </c>
      <c r="F17" s="72" t="s">
        <v>388</v>
      </c>
      <c r="G17" s="98" t="s">
        <v>389</v>
      </c>
      <c r="H17" s="72" t="s">
        <v>390</v>
      </c>
      <c r="I17" s="36">
        <v>1</v>
      </c>
      <c r="J17" s="36"/>
      <c r="K17" s="36"/>
      <c r="L17" s="72"/>
      <c r="M17" s="72"/>
      <c r="N17" s="72"/>
      <c r="O17" s="73">
        <v>39478</v>
      </c>
      <c r="P17" s="73">
        <v>39813</v>
      </c>
      <c r="Q17" s="72" t="s">
        <v>1358</v>
      </c>
    </row>
    <row r="18" spans="1:17" ht="25.5">
      <c r="A18" s="331"/>
      <c r="B18" s="18" t="s">
        <v>253</v>
      </c>
      <c r="C18" s="22"/>
      <c r="D18" s="20"/>
      <c r="E18" s="21"/>
      <c r="F18" s="21"/>
      <c r="G18" s="88"/>
      <c r="H18" s="21"/>
      <c r="I18" s="20"/>
      <c r="J18" s="20">
        <f>+J17+J16+J15</f>
        <v>0</v>
      </c>
      <c r="K18" s="20">
        <f>+K17+K16+K15</f>
        <v>0</v>
      </c>
      <c r="L18" s="20">
        <f>+L17+L16+L15</f>
        <v>0</v>
      </c>
      <c r="M18" s="20">
        <f>+M17+M16+M15</f>
        <v>0</v>
      </c>
      <c r="N18" s="20">
        <f>+N17+N16+N15</f>
        <v>0</v>
      </c>
      <c r="O18" s="21"/>
      <c r="P18" s="21"/>
      <c r="Q18" s="21"/>
    </row>
    <row r="19" spans="1:17" ht="129.75" customHeight="1">
      <c r="A19" s="331"/>
      <c r="B19" s="319" t="s">
        <v>391</v>
      </c>
      <c r="C19" s="317" t="s">
        <v>392</v>
      </c>
      <c r="D19" s="317" t="s">
        <v>393</v>
      </c>
      <c r="E19" s="10" t="s">
        <v>394</v>
      </c>
      <c r="F19" s="63" t="s">
        <v>395</v>
      </c>
      <c r="G19" s="10" t="s">
        <v>396</v>
      </c>
      <c r="H19" s="63" t="s">
        <v>397</v>
      </c>
      <c r="I19" s="64">
        <v>1</v>
      </c>
      <c r="J19" s="64"/>
      <c r="K19" s="64"/>
      <c r="L19" s="64">
        <v>30</v>
      </c>
      <c r="M19" s="63"/>
      <c r="N19" s="63"/>
      <c r="O19" s="65">
        <v>39661</v>
      </c>
      <c r="P19" s="65">
        <v>39721</v>
      </c>
      <c r="Q19" s="63"/>
    </row>
    <row r="20" spans="1:17" ht="129.75" customHeight="1">
      <c r="A20" s="331"/>
      <c r="B20" s="320"/>
      <c r="C20" s="318"/>
      <c r="D20" s="318"/>
      <c r="E20" s="10" t="s">
        <v>629</v>
      </c>
      <c r="F20" s="63" t="s">
        <v>630</v>
      </c>
      <c r="G20" s="10" t="s">
        <v>631</v>
      </c>
      <c r="H20" s="63" t="s">
        <v>632</v>
      </c>
      <c r="I20" s="99">
        <v>1</v>
      </c>
      <c r="J20" s="64"/>
      <c r="K20" s="64"/>
      <c r="L20" s="64">
        <v>0</v>
      </c>
      <c r="M20" s="63"/>
      <c r="N20" s="63"/>
      <c r="O20" s="65">
        <v>39661</v>
      </c>
      <c r="P20" s="65">
        <v>39813</v>
      </c>
      <c r="Q20" s="63"/>
    </row>
    <row r="21" spans="1:17" ht="25.5">
      <c r="A21" s="331"/>
      <c r="B21" s="18" t="s">
        <v>253</v>
      </c>
      <c r="C21" s="100"/>
      <c r="D21" s="69"/>
      <c r="E21" s="22"/>
      <c r="F21" s="21"/>
      <c r="G21" s="22"/>
      <c r="H21" s="21"/>
      <c r="I21" s="20"/>
      <c r="J21" s="20">
        <f>+J19+J20</f>
        <v>0</v>
      </c>
      <c r="K21" s="20">
        <f>+K19+K20</f>
        <v>0</v>
      </c>
      <c r="L21" s="20">
        <f>+L19+L20</f>
        <v>30</v>
      </c>
      <c r="M21" s="20">
        <f>+M19+M20</f>
        <v>0</v>
      </c>
      <c r="N21" s="20">
        <f>+N19+N20</f>
        <v>0</v>
      </c>
      <c r="O21" s="70"/>
      <c r="P21" s="70"/>
      <c r="Q21" s="21"/>
    </row>
    <row r="22" spans="1:17" ht="51" customHeight="1">
      <c r="A22" s="331"/>
      <c r="B22" s="363" t="s">
        <v>633</v>
      </c>
      <c r="C22" s="359" t="s">
        <v>634</v>
      </c>
      <c r="D22" s="317" t="s">
        <v>635</v>
      </c>
      <c r="E22" s="63" t="s">
        <v>636</v>
      </c>
      <c r="F22" s="63" t="s">
        <v>637</v>
      </c>
      <c r="G22" s="10" t="s">
        <v>638</v>
      </c>
      <c r="H22" s="63" t="s">
        <v>639</v>
      </c>
      <c r="I22" s="64">
        <v>8</v>
      </c>
      <c r="J22" s="64"/>
      <c r="K22" s="64"/>
      <c r="L22" s="64">
        <v>4</v>
      </c>
      <c r="M22" s="63"/>
      <c r="N22" s="63"/>
      <c r="O22" s="65">
        <v>39722</v>
      </c>
      <c r="P22" s="65">
        <v>39782</v>
      </c>
      <c r="Q22" s="63"/>
    </row>
    <row r="23" spans="1:17" ht="44.25" customHeight="1">
      <c r="A23" s="331"/>
      <c r="B23" s="364"/>
      <c r="C23" s="360"/>
      <c r="D23" s="321"/>
      <c r="E23" s="63" t="s">
        <v>640</v>
      </c>
      <c r="F23" s="63" t="s">
        <v>637</v>
      </c>
      <c r="G23" s="10" t="s">
        <v>641</v>
      </c>
      <c r="H23" s="63" t="s">
        <v>642</v>
      </c>
      <c r="I23" s="64">
        <v>2000</v>
      </c>
      <c r="J23" s="64"/>
      <c r="K23" s="64"/>
      <c r="L23" s="63"/>
      <c r="M23" s="63"/>
      <c r="N23" s="63"/>
      <c r="O23" s="65">
        <v>39722</v>
      </c>
      <c r="P23" s="65">
        <v>39782</v>
      </c>
      <c r="Q23" s="63"/>
    </row>
    <row r="24" spans="1:17" ht="99.75">
      <c r="A24" s="331"/>
      <c r="B24" s="364"/>
      <c r="C24" s="101" t="s">
        <v>643</v>
      </c>
      <c r="D24" s="318"/>
      <c r="E24" s="63" t="s">
        <v>636</v>
      </c>
      <c r="F24" s="63" t="s">
        <v>637</v>
      </c>
      <c r="G24" s="102" t="s">
        <v>644</v>
      </c>
      <c r="H24" s="63" t="s">
        <v>645</v>
      </c>
      <c r="I24" s="97">
        <v>0.3</v>
      </c>
      <c r="J24" s="64"/>
      <c r="K24" s="64"/>
      <c r="L24" s="63"/>
      <c r="M24" s="63"/>
      <c r="N24" s="63"/>
      <c r="O24" s="63"/>
      <c r="P24" s="63"/>
      <c r="Q24" s="63"/>
    </row>
    <row r="25" spans="1:17" ht="57">
      <c r="A25" s="331"/>
      <c r="B25" s="364"/>
      <c r="C25" s="101" t="s">
        <v>646</v>
      </c>
      <c r="D25" s="63" t="s">
        <v>647</v>
      </c>
      <c r="E25" s="63" t="s">
        <v>648</v>
      </c>
      <c r="F25" s="63" t="s">
        <v>637</v>
      </c>
      <c r="G25" s="102" t="s">
        <v>649</v>
      </c>
      <c r="H25" s="63" t="s">
        <v>650</v>
      </c>
      <c r="I25" s="97">
        <v>0.5</v>
      </c>
      <c r="J25" s="64"/>
      <c r="K25" s="64"/>
      <c r="L25" s="63"/>
      <c r="M25" s="63"/>
      <c r="N25" s="63"/>
      <c r="O25" s="65">
        <v>39479</v>
      </c>
      <c r="P25" s="65">
        <v>39813</v>
      </c>
      <c r="Q25" s="63"/>
    </row>
    <row r="26" spans="1:17" ht="80.25" customHeight="1">
      <c r="A26" s="331"/>
      <c r="B26" s="364"/>
      <c r="C26" s="103" t="s">
        <v>651</v>
      </c>
      <c r="D26" s="317" t="s">
        <v>652</v>
      </c>
      <c r="E26" s="63" t="s">
        <v>653</v>
      </c>
      <c r="F26" s="63" t="s">
        <v>654</v>
      </c>
      <c r="G26" s="10" t="s">
        <v>655</v>
      </c>
      <c r="H26" s="63" t="s">
        <v>656</v>
      </c>
      <c r="I26" s="64">
        <v>3</v>
      </c>
      <c r="J26" s="64"/>
      <c r="K26" s="64"/>
      <c r="L26" s="63"/>
      <c r="M26" s="63"/>
      <c r="N26" s="63"/>
      <c r="O26" s="65">
        <v>39569</v>
      </c>
      <c r="P26" s="65">
        <v>39782</v>
      </c>
      <c r="Q26" s="63"/>
    </row>
    <row r="27" spans="1:17" ht="62.25" customHeight="1">
      <c r="A27" s="331"/>
      <c r="B27" s="364"/>
      <c r="C27" s="104"/>
      <c r="D27" s="318"/>
      <c r="E27" s="63" t="s">
        <v>657</v>
      </c>
      <c r="F27" s="63" t="s">
        <v>658</v>
      </c>
      <c r="G27" s="10" t="s">
        <v>659</v>
      </c>
      <c r="H27" s="63" t="s">
        <v>660</v>
      </c>
      <c r="I27" s="64">
        <v>3</v>
      </c>
      <c r="J27" s="64"/>
      <c r="K27" s="64"/>
      <c r="L27" s="63"/>
      <c r="M27" s="63"/>
      <c r="N27" s="63"/>
      <c r="O27" s="65">
        <v>39569</v>
      </c>
      <c r="P27" s="65">
        <v>39629</v>
      </c>
      <c r="Q27" s="63"/>
    </row>
    <row r="28" spans="1:17" ht="51" customHeight="1">
      <c r="A28" s="331"/>
      <c r="B28" s="364"/>
      <c r="C28" s="366" t="s">
        <v>661</v>
      </c>
      <c r="D28" s="317" t="s">
        <v>662</v>
      </c>
      <c r="E28" s="63" t="s">
        <v>663</v>
      </c>
      <c r="F28" s="63" t="s">
        <v>637</v>
      </c>
      <c r="G28" s="102" t="s">
        <v>655</v>
      </c>
      <c r="H28" s="63" t="s">
        <v>664</v>
      </c>
      <c r="I28" s="64">
        <v>3</v>
      </c>
      <c r="J28" s="64"/>
      <c r="K28" s="64"/>
      <c r="L28" s="63"/>
      <c r="M28" s="63"/>
      <c r="N28" s="63"/>
      <c r="O28" s="63"/>
      <c r="P28" s="63"/>
      <c r="Q28" s="63"/>
    </row>
    <row r="29" spans="1:17" ht="57.75" customHeight="1">
      <c r="A29" s="331"/>
      <c r="B29" s="364"/>
      <c r="C29" s="367"/>
      <c r="D29" s="321"/>
      <c r="E29" s="63" t="s">
        <v>665</v>
      </c>
      <c r="F29" s="63" t="s">
        <v>666</v>
      </c>
      <c r="G29" s="102" t="s">
        <v>667</v>
      </c>
      <c r="H29" s="63" t="s">
        <v>668</v>
      </c>
      <c r="I29" s="105">
        <v>4</v>
      </c>
      <c r="J29" s="64"/>
      <c r="K29" s="64"/>
      <c r="L29" s="63"/>
      <c r="M29" s="63"/>
      <c r="N29" s="63"/>
      <c r="O29" s="63"/>
      <c r="P29" s="63"/>
      <c r="Q29" s="63"/>
    </row>
    <row r="30" spans="1:17" ht="89.25">
      <c r="A30" s="331"/>
      <c r="B30" s="364"/>
      <c r="C30" s="367"/>
      <c r="D30" s="321"/>
      <c r="E30" s="106" t="s">
        <v>669</v>
      </c>
      <c r="F30" s="63" t="s">
        <v>666</v>
      </c>
      <c r="G30" s="102" t="s">
        <v>670</v>
      </c>
      <c r="H30" s="63" t="s">
        <v>671</v>
      </c>
      <c r="I30" s="105">
        <v>4</v>
      </c>
      <c r="J30" s="64"/>
      <c r="K30" s="64"/>
      <c r="L30" s="63"/>
      <c r="M30" s="63"/>
      <c r="N30" s="63"/>
      <c r="O30" s="63"/>
      <c r="P30" s="63"/>
      <c r="Q30" s="63"/>
    </row>
    <row r="31" spans="1:17" ht="102">
      <c r="A31" s="331"/>
      <c r="B31" s="364"/>
      <c r="C31" s="368"/>
      <c r="D31" s="318"/>
      <c r="E31" s="107" t="s">
        <v>672</v>
      </c>
      <c r="F31" s="63" t="s">
        <v>673</v>
      </c>
      <c r="G31" s="102" t="s">
        <v>674</v>
      </c>
      <c r="H31" s="63" t="s">
        <v>675</v>
      </c>
      <c r="I31" s="105">
        <v>2</v>
      </c>
      <c r="J31" s="64"/>
      <c r="K31" s="64"/>
      <c r="L31" s="63"/>
      <c r="M31" s="63"/>
      <c r="N31" s="63"/>
      <c r="O31" s="63"/>
      <c r="P31" s="63"/>
      <c r="Q31" s="63"/>
    </row>
    <row r="32" spans="1:17" ht="102" customHeight="1">
      <c r="A32" s="331"/>
      <c r="B32" s="364"/>
      <c r="C32" s="101" t="s">
        <v>676</v>
      </c>
      <c r="D32" s="63" t="s">
        <v>677</v>
      </c>
      <c r="E32" s="63" t="s">
        <v>678</v>
      </c>
      <c r="F32" s="63" t="s">
        <v>673</v>
      </c>
      <c r="G32" s="102" t="s">
        <v>679</v>
      </c>
      <c r="H32" s="63" t="s">
        <v>650</v>
      </c>
      <c r="I32" s="97">
        <v>1</v>
      </c>
      <c r="J32" s="64"/>
      <c r="K32" s="64"/>
      <c r="L32" s="63"/>
      <c r="M32" s="63"/>
      <c r="N32" s="63"/>
      <c r="O32" s="63"/>
      <c r="P32" s="63"/>
      <c r="Q32" s="63"/>
    </row>
    <row r="33" spans="1:17" ht="42" customHeight="1">
      <c r="A33" s="331"/>
      <c r="B33" s="365"/>
      <c r="C33" s="101" t="s">
        <v>680</v>
      </c>
      <c r="D33" s="63" t="s">
        <v>681</v>
      </c>
      <c r="E33" s="63" t="s">
        <v>682</v>
      </c>
      <c r="F33" s="63" t="s">
        <v>683</v>
      </c>
      <c r="G33" s="10" t="s">
        <v>684</v>
      </c>
      <c r="H33" s="63" t="s">
        <v>685</v>
      </c>
      <c r="I33" s="64" t="s">
        <v>686</v>
      </c>
      <c r="J33" s="64"/>
      <c r="K33" s="64"/>
      <c r="L33" s="63"/>
      <c r="M33" s="63"/>
      <c r="N33" s="63"/>
      <c r="O33" s="65">
        <v>39600</v>
      </c>
      <c r="P33" s="65">
        <v>39813</v>
      </c>
      <c r="Q33" s="63"/>
    </row>
    <row r="34" spans="1:17" ht="25.5">
      <c r="A34" s="331"/>
      <c r="B34" s="18" t="s">
        <v>253</v>
      </c>
      <c r="C34" s="108"/>
      <c r="D34" s="52"/>
      <c r="E34" s="21"/>
      <c r="F34" s="21"/>
      <c r="G34" s="22"/>
      <c r="H34" s="21"/>
      <c r="I34" s="20"/>
      <c r="J34" s="20">
        <f>+K34+L34+M34+N34</f>
        <v>4</v>
      </c>
      <c r="K34" s="20">
        <f>+K33+K32+K31+K30+K29+K28+K27+K26+K25+K24+K23+K22</f>
        <v>0</v>
      </c>
      <c r="L34" s="20">
        <f>+L33+L32+L31+L30+L29+L28+L27+L26+L25+L24+L23+L22</f>
        <v>4</v>
      </c>
      <c r="M34" s="20">
        <f>+M33+M32+M31+M30+M29+M28+M27+M26+M25+M24+M23+M22</f>
        <v>0</v>
      </c>
      <c r="N34" s="20">
        <f>+N33+N32+N31+N30+N29+N28+N27+N26+N25+N24+N23+N22</f>
        <v>0</v>
      </c>
      <c r="O34" s="70"/>
      <c r="P34" s="70"/>
      <c r="Q34" s="21"/>
    </row>
    <row r="35" spans="1:17" ht="114" customHeight="1">
      <c r="A35" s="331"/>
      <c r="B35" s="333" t="s">
        <v>687</v>
      </c>
      <c r="C35" s="317" t="s">
        <v>688</v>
      </c>
      <c r="D35" s="317" t="s">
        <v>689</v>
      </c>
      <c r="E35" s="106" t="s">
        <v>690</v>
      </c>
      <c r="F35" s="63" t="s">
        <v>691</v>
      </c>
      <c r="G35" s="64" t="s">
        <v>692</v>
      </c>
      <c r="H35" s="64" t="s">
        <v>656</v>
      </c>
      <c r="I35" s="64">
        <v>2</v>
      </c>
      <c r="J35" s="64"/>
      <c r="K35" s="64"/>
      <c r="L35" s="63"/>
      <c r="M35" s="63"/>
      <c r="N35" s="63"/>
      <c r="O35" s="65">
        <v>39630</v>
      </c>
      <c r="P35" s="65">
        <v>39690</v>
      </c>
      <c r="Q35" s="63"/>
    </row>
    <row r="36" spans="1:17" ht="52.5" customHeight="1">
      <c r="A36" s="331"/>
      <c r="B36" s="334"/>
      <c r="C36" s="321"/>
      <c r="D36" s="321"/>
      <c r="E36" s="106" t="s">
        <v>693</v>
      </c>
      <c r="F36" s="63" t="s">
        <v>694</v>
      </c>
      <c r="G36" s="64" t="s">
        <v>692</v>
      </c>
      <c r="H36" s="64" t="s">
        <v>695</v>
      </c>
      <c r="I36" s="64">
        <v>1</v>
      </c>
      <c r="J36" s="64"/>
      <c r="K36" s="64"/>
      <c r="L36" s="63"/>
      <c r="M36" s="63"/>
      <c r="N36" s="63"/>
      <c r="O36" s="65">
        <v>39692</v>
      </c>
      <c r="P36" s="65">
        <v>39812</v>
      </c>
      <c r="Q36" s="63"/>
    </row>
    <row r="37" spans="1:17" ht="60" customHeight="1">
      <c r="A37" s="331"/>
      <c r="B37" s="334"/>
      <c r="C37" s="321"/>
      <c r="D37" s="321"/>
      <c r="E37" s="106" t="s">
        <v>696</v>
      </c>
      <c r="F37" s="63" t="s">
        <v>697</v>
      </c>
      <c r="G37" s="64" t="s">
        <v>692</v>
      </c>
      <c r="H37" s="64" t="s">
        <v>698</v>
      </c>
      <c r="I37" s="64">
        <v>1</v>
      </c>
      <c r="J37" s="64"/>
      <c r="K37" s="64"/>
      <c r="L37" s="63"/>
      <c r="M37" s="63"/>
      <c r="N37" s="63"/>
      <c r="O37" s="65">
        <v>39692</v>
      </c>
      <c r="P37" s="65">
        <v>39812</v>
      </c>
      <c r="Q37" s="63"/>
    </row>
    <row r="38" spans="1:17" ht="76.5">
      <c r="A38" s="331"/>
      <c r="B38" s="334"/>
      <c r="C38" s="321"/>
      <c r="D38" s="321"/>
      <c r="E38" s="106" t="s">
        <v>72</v>
      </c>
      <c r="F38" s="63" t="s">
        <v>697</v>
      </c>
      <c r="G38" s="64" t="s">
        <v>692</v>
      </c>
      <c r="H38" s="64" t="s">
        <v>698</v>
      </c>
      <c r="I38" s="64">
        <v>1</v>
      </c>
      <c r="J38" s="64"/>
      <c r="K38" s="64"/>
      <c r="L38" s="63"/>
      <c r="M38" s="63"/>
      <c r="N38" s="63"/>
      <c r="O38" s="65">
        <v>39692</v>
      </c>
      <c r="P38" s="65">
        <v>39812</v>
      </c>
      <c r="Q38" s="63"/>
    </row>
    <row r="39" spans="1:17" ht="51.75" customHeight="1">
      <c r="A39" s="331"/>
      <c r="B39" s="334"/>
      <c r="C39" s="318"/>
      <c r="D39" s="318"/>
      <c r="E39" s="106" t="s">
        <v>73</v>
      </c>
      <c r="F39" s="63" t="s">
        <v>697</v>
      </c>
      <c r="G39" s="64" t="s">
        <v>692</v>
      </c>
      <c r="H39" s="64" t="s">
        <v>698</v>
      </c>
      <c r="I39" s="64">
        <v>1</v>
      </c>
      <c r="J39" s="64"/>
      <c r="K39" s="64"/>
      <c r="L39" s="63"/>
      <c r="M39" s="63"/>
      <c r="N39" s="63"/>
      <c r="O39" s="65">
        <v>39692</v>
      </c>
      <c r="P39" s="65">
        <v>39812</v>
      </c>
      <c r="Q39" s="63"/>
    </row>
    <row r="40" spans="1:17" ht="99.75">
      <c r="A40" s="331"/>
      <c r="B40" s="334"/>
      <c r="C40" s="109" t="s">
        <v>74</v>
      </c>
      <c r="D40" s="63" t="s">
        <v>75</v>
      </c>
      <c r="E40" s="63" t="s">
        <v>76</v>
      </c>
      <c r="F40" s="63" t="s">
        <v>77</v>
      </c>
      <c r="G40" s="64" t="s">
        <v>78</v>
      </c>
      <c r="H40" s="64" t="s">
        <v>79</v>
      </c>
      <c r="I40" s="64">
        <v>3</v>
      </c>
      <c r="J40" s="64"/>
      <c r="K40" s="64"/>
      <c r="L40" s="63"/>
      <c r="M40" s="63"/>
      <c r="N40" s="63"/>
      <c r="O40" s="65">
        <v>39661</v>
      </c>
      <c r="P40" s="65">
        <v>39690</v>
      </c>
      <c r="Q40" s="63"/>
    </row>
    <row r="41" spans="1:17" ht="99.75" customHeight="1">
      <c r="A41" s="331"/>
      <c r="B41" s="334"/>
      <c r="C41" s="357" t="s">
        <v>80</v>
      </c>
      <c r="D41" s="317" t="s">
        <v>81</v>
      </c>
      <c r="E41" s="63" t="s">
        <v>82</v>
      </c>
      <c r="F41" s="63" t="s">
        <v>83</v>
      </c>
      <c r="G41" s="64" t="s">
        <v>84</v>
      </c>
      <c r="H41" s="64" t="s">
        <v>79</v>
      </c>
      <c r="I41" s="64">
        <v>1</v>
      </c>
      <c r="J41" s="64"/>
      <c r="K41" s="64"/>
      <c r="L41" s="63"/>
      <c r="M41" s="63"/>
      <c r="N41" s="63"/>
      <c r="O41" s="63"/>
      <c r="P41" s="63"/>
      <c r="Q41" s="63"/>
    </row>
    <row r="42" spans="1:17" ht="45.75" customHeight="1">
      <c r="A42" s="331"/>
      <c r="B42" s="334"/>
      <c r="C42" s="358"/>
      <c r="D42" s="318"/>
      <c r="E42" s="63" t="s">
        <v>85</v>
      </c>
      <c r="F42" s="63" t="s">
        <v>86</v>
      </c>
      <c r="G42" s="64" t="s">
        <v>87</v>
      </c>
      <c r="H42" s="64" t="s">
        <v>88</v>
      </c>
      <c r="I42" s="64">
        <v>1</v>
      </c>
      <c r="J42" s="64"/>
      <c r="K42" s="64"/>
      <c r="L42" s="63"/>
      <c r="M42" s="63"/>
      <c r="N42" s="63"/>
      <c r="O42" s="63"/>
      <c r="P42" s="63"/>
      <c r="Q42" s="63"/>
    </row>
    <row r="43" spans="1:17" ht="59.25" customHeight="1">
      <c r="A43" s="331"/>
      <c r="B43" s="334"/>
      <c r="C43" s="109" t="s">
        <v>89</v>
      </c>
      <c r="D43" s="63" t="s">
        <v>90</v>
      </c>
      <c r="E43" s="110" t="s">
        <v>91</v>
      </c>
      <c r="F43" s="63"/>
      <c r="G43" s="99">
        <v>1</v>
      </c>
      <c r="H43" s="99"/>
      <c r="I43" s="99">
        <v>1</v>
      </c>
      <c r="J43" s="64"/>
      <c r="K43" s="64"/>
      <c r="L43" s="63"/>
      <c r="M43" s="63"/>
      <c r="N43" s="63"/>
      <c r="O43" s="63"/>
      <c r="P43" s="63"/>
      <c r="Q43" s="63"/>
    </row>
    <row r="44" spans="1:17" ht="72.75" customHeight="1">
      <c r="A44" s="331"/>
      <c r="B44" s="334"/>
      <c r="C44" s="359" t="s">
        <v>92</v>
      </c>
      <c r="D44" s="361" t="s">
        <v>93</v>
      </c>
      <c r="E44" s="110" t="s">
        <v>94</v>
      </c>
      <c r="F44" s="63" t="s">
        <v>95</v>
      </c>
      <c r="G44" s="99">
        <v>1</v>
      </c>
      <c r="H44" s="99"/>
      <c r="I44" s="99">
        <v>1</v>
      </c>
      <c r="J44" s="64"/>
      <c r="K44" s="64"/>
      <c r="L44" s="63"/>
      <c r="M44" s="63"/>
      <c r="N44" s="63"/>
      <c r="O44" s="63"/>
      <c r="P44" s="63"/>
      <c r="Q44" s="63"/>
    </row>
    <row r="45" spans="1:17" ht="66" customHeight="1">
      <c r="A45" s="332"/>
      <c r="B45" s="335"/>
      <c r="C45" s="360"/>
      <c r="D45" s="362"/>
      <c r="E45" s="110" t="s">
        <v>96</v>
      </c>
      <c r="F45" s="63" t="s">
        <v>95</v>
      </c>
      <c r="G45" s="64"/>
      <c r="H45" s="64"/>
      <c r="I45" s="64"/>
      <c r="J45" s="64"/>
      <c r="K45" s="64"/>
      <c r="L45" s="63"/>
      <c r="M45" s="63"/>
      <c r="N45" s="63"/>
      <c r="O45" s="63"/>
      <c r="P45" s="63"/>
      <c r="Q45" s="63"/>
    </row>
    <row r="46" spans="1:17" ht="14.25">
      <c r="A46" s="111"/>
      <c r="B46" s="517" t="s">
        <v>253</v>
      </c>
      <c r="C46" s="112"/>
      <c r="D46" s="113"/>
      <c r="E46" s="114"/>
      <c r="F46" s="114"/>
      <c r="G46" s="115"/>
      <c r="H46" s="114"/>
      <c r="I46" s="116"/>
      <c r="J46" s="116">
        <f>+K46+L46+M46+N46</f>
        <v>0</v>
      </c>
      <c r="K46" s="116">
        <f>+K45+K44+K43+K42+K41+K40+K39+K38+K37+K36</f>
        <v>0</v>
      </c>
      <c r="L46" s="116">
        <f>+L45+L44+L43+L42+L41+L40+L39+L38+L37+L36</f>
        <v>0</v>
      </c>
      <c r="M46" s="116">
        <f>+M45+M44+M43+M42+M41+M40+M39+M38+M37+M36</f>
        <v>0</v>
      </c>
      <c r="N46" s="116">
        <f>+N45+N44+N43+N42+N41+N40+N39+N38+N37+N36</f>
        <v>0</v>
      </c>
      <c r="O46" s="114"/>
      <c r="P46" s="114"/>
      <c r="Q46" s="114"/>
    </row>
    <row r="47" spans="1:17" ht="14.25">
      <c r="A47" s="117"/>
      <c r="B47" s="518" t="s">
        <v>350</v>
      </c>
      <c r="C47" s="118"/>
      <c r="D47" s="119"/>
      <c r="E47" s="76"/>
      <c r="F47" s="76"/>
      <c r="G47" s="77"/>
      <c r="H47" s="76"/>
      <c r="I47" s="78"/>
      <c r="J47" s="79">
        <f>+K47+L47+M47+N47</f>
        <v>286</v>
      </c>
      <c r="K47" s="120">
        <f>+K46+K34+K21+K14</f>
        <v>0</v>
      </c>
      <c r="L47" s="120">
        <f>+L46+L34+L21+L14</f>
        <v>286</v>
      </c>
      <c r="M47" s="120">
        <f>+M46+M34+M21+M14</f>
        <v>0</v>
      </c>
      <c r="N47" s="79">
        <f>+O47+P47+Q47+R47</f>
        <v>0</v>
      </c>
      <c r="O47" s="76"/>
      <c r="P47" s="76"/>
      <c r="Q47" s="76"/>
    </row>
    <row r="48" spans="4:5" ht="12.75">
      <c r="D48" s="1"/>
      <c r="E48" s="1"/>
    </row>
    <row r="49" spans="4:5" ht="12.75">
      <c r="D49" s="1"/>
      <c r="E49" s="1"/>
    </row>
    <row r="50" spans="4:5" ht="12.75">
      <c r="D50" s="1"/>
      <c r="E50" s="1"/>
    </row>
    <row r="51" spans="4:5" ht="12.75">
      <c r="D51" s="1"/>
      <c r="E51" s="1"/>
    </row>
    <row r="52" spans="4:5" ht="12.75">
      <c r="D52" s="1"/>
      <c r="E52" s="1"/>
    </row>
    <row r="53" spans="4:5" ht="12.75">
      <c r="D53" s="1"/>
      <c r="E53" s="1"/>
    </row>
    <row r="54" spans="4:5" ht="12.75">
      <c r="D54" s="1"/>
      <c r="E54" s="1"/>
    </row>
    <row r="55" spans="4:5" ht="12.75">
      <c r="D55" s="1"/>
      <c r="E55" s="1"/>
    </row>
    <row r="56" spans="4:5" ht="12.75">
      <c r="D56" s="1"/>
      <c r="E56" s="1"/>
    </row>
    <row r="57" spans="4:5" ht="12.75">
      <c r="D57" s="1"/>
      <c r="E57" s="1"/>
    </row>
    <row r="58" spans="4:5" ht="12.75">
      <c r="D58" s="1"/>
      <c r="E58" s="1"/>
    </row>
    <row r="59" spans="4:5" ht="12.75">
      <c r="D59" s="1"/>
      <c r="E59" s="1"/>
    </row>
    <row r="60" spans="4:5" ht="12.75">
      <c r="D60" s="1"/>
      <c r="E60" s="1"/>
    </row>
    <row r="61" spans="4:5" ht="12.75">
      <c r="D61" s="1"/>
      <c r="E61" s="1"/>
    </row>
    <row r="62" spans="4:5" ht="12.75">
      <c r="D62" s="1"/>
      <c r="E62" s="1"/>
    </row>
    <row r="63" spans="4:5" ht="12.75">
      <c r="D63" s="1"/>
      <c r="E63" s="1"/>
    </row>
    <row r="64" spans="4:5" ht="12.75">
      <c r="D64" s="1"/>
      <c r="E64" s="1"/>
    </row>
    <row r="65" spans="4:5" ht="12.75">
      <c r="D65" s="1"/>
      <c r="E65" s="1"/>
    </row>
    <row r="66" spans="4:5" ht="12.75">
      <c r="D66" s="1"/>
      <c r="E66" s="1"/>
    </row>
    <row r="67" spans="4:5" ht="12.75">
      <c r="D67" s="1"/>
      <c r="E67" s="1"/>
    </row>
    <row r="68" ht="12.75">
      <c r="E68" s="1"/>
    </row>
    <row r="69" ht="12.75">
      <c r="E69" s="1"/>
    </row>
    <row r="70" ht="12.75">
      <c r="E70" s="1"/>
    </row>
  </sheetData>
  <mergeCells count="35">
    <mergeCell ref="B1:Q1"/>
    <mergeCell ref="B2:Q2"/>
    <mergeCell ref="A3:A4"/>
    <mergeCell ref="B3:B4"/>
    <mergeCell ref="C3:C4"/>
    <mergeCell ref="D3:D4"/>
    <mergeCell ref="E3:E4"/>
    <mergeCell ref="F3:F4"/>
    <mergeCell ref="G3:G4"/>
    <mergeCell ref="H3:I3"/>
    <mergeCell ref="J3:J4"/>
    <mergeCell ref="K3:N3"/>
    <mergeCell ref="O3:P3"/>
    <mergeCell ref="Q3:Q4"/>
    <mergeCell ref="A5:A45"/>
    <mergeCell ref="B5:B13"/>
    <mergeCell ref="D7:D8"/>
    <mergeCell ref="B15:B17"/>
    <mergeCell ref="D15:D17"/>
    <mergeCell ref="B19:B20"/>
    <mergeCell ref="C19:C20"/>
    <mergeCell ref="D19:D20"/>
    <mergeCell ref="B22:B33"/>
    <mergeCell ref="C22:C23"/>
    <mergeCell ref="D22:D24"/>
    <mergeCell ref="D26:D27"/>
    <mergeCell ref="C28:C31"/>
    <mergeCell ref="D28:D31"/>
    <mergeCell ref="B35:B45"/>
    <mergeCell ref="C35:C39"/>
    <mergeCell ref="D35:D39"/>
    <mergeCell ref="C41:C42"/>
    <mergeCell ref="D41:D42"/>
    <mergeCell ref="C44:C45"/>
    <mergeCell ref="D44:D45"/>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Q54"/>
  <sheetViews>
    <sheetView workbookViewId="0" topLeftCell="E52">
      <selection activeCell="I24" sqref="I24"/>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99.75">
      <c r="A5" s="434" t="s">
        <v>97</v>
      </c>
      <c r="B5" s="285" t="s">
        <v>98</v>
      </c>
      <c r="C5" s="141" t="s">
        <v>99</v>
      </c>
      <c r="D5" s="325" t="s">
        <v>100</v>
      </c>
      <c r="E5" s="13" t="s">
        <v>101</v>
      </c>
      <c r="F5" s="13" t="s">
        <v>102</v>
      </c>
      <c r="G5" s="121" t="s">
        <v>103</v>
      </c>
      <c r="H5" s="13" t="s">
        <v>104</v>
      </c>
      <c r="I5" s="84">
        <v>0.8</v>
      </c>
      <c r="J5" s="14"/>
      <c r="K5" s="14"/>
      <c r="L5" s="13"/>
      <c r="M5" s="13"/>
      <c r="N5" s="13"/>
      <c r="O5" s="13"/>
      <c r="P5" s="13"/>
      <c r="Q5" s="13" t="s">
        <v>1358</v>
      </c>
    </row>
    <row r="6" spans="1:17" ht="76.5">
      <c r="A6" s="435"/>
      <c r="B6" s="286"/>
      <c r="C6" s="141" t="s">
        <v>105</v>
      </c>
      <c r="D6" s="336"/>
      <c r="E6" s="325" t="s">
        <v>106</v>
      </c>
      <c r="F6" s="325" t="s">
        <v>107</v>
      </c>
      <c r="G6" s="37" t="s">
        <v>108</v>
      </c>
      <c r="H6" s="13" t="s">
        <v>109</v>
      </c>
      <c r="I6" s="14">
        <v>4</v>
      </c>
      <c r="J6" s="14"/>
      <c r="K6" s="14"/>
      <c r="L6" s="13"/>
      <c r="M6" s="13"/>
      <c r="N6" s="13"/>
      <c r="O6" s="13"/>
      <c r="P6" s="13"/>
      <c r="Q6" s="13" t="s">
        <v>1358</v>
      </c>
    </row>
    <row r="7" spans="1:17" ht="51">
      <c r="A7" s="435"/>
      <c r="B7" s="286"/>
      <c r="C7" s="139"/>
      <c r="D7" s="336"/>
      <c r="E7" s="326"/>
      <c r="F7" s="326"/>
      <c r="G7" s="13" t="s">
        <v>110</v>
      </c>
      <c r="H7" s="122" t="s">
        <v>111</v>
      </c>
      <c r="I7" s="84">
        <v>0.9</v>
      </c>
      <c r="J7" s="14"/>
      <c r="K7" s="14"/>
      <c r="L7" s="13"/>
      <c r="M7" s="13"/>
      <c r="N7" s="13"/>
      <c r="O7" s="13"/>
      <c r="P7" s="13"/>
      <c r="Q7" s="13" t="s">
        <v>1358</v>
      </c>
    </row>
    <row r="8" spans="1:17" ht="76.5">
      <c r="A8" s="435"/>
      <c r="B8" s="286"/>
      <c r="C8" s="295" t="s">
        <v>112</v>
      </c>
      <c r="D8" s="336"/>
      <c r="E8" s="13" t="s">
        <v>113</v>
      </c>
      <c r="F8" s="13" t="s">
        <v>102</v>
      </c>
      <c r="G8" s="121" t="s">
        <v>114</v>
      </c>
      <c r="H8" s="123" t="s">
        <v>115</v>
      </c>
      <c r="I8" s="14">
        <v>2</v>
      </c>
      <c r="J8" s="14"/>
      <c r="K8" s="14"/>
      <c r="L8" s="13"/>
      <c r="M8" s="13"/>
      <c r="N8" s="13"/>
      <c r="O8" s="13"/>
      <c r="P8" s="13"/>
      <c r="Q8" s="13" t="s">
        <v>1358</v>
      </c>
    </row>
    <row r="9" spans="1:17" ht="76.5">
      <c r="A9" s="435"/>
      <c r="B9" s="286"/>
      <c r="C9" s="296"/>
      <c r="D9" s="326"/>
      <c r="E9" s="13" t="s">
        <v>116</v>
      </c>
      <c r="F9" s="13" t="s">
        <v>117</v>
      </c>
      <c r="G9" s="121" t="s">
        <v>118</v>
      </c>
      <c r="H9" s="13" t="s">
        <v>119</v>
      </c>
      <c r="I9" s="84" t="s">
        <v>120</v>
      </c>
      <c r="J9" s="14"/>
      <c r="K9" s="14"/>
      <c r="L9" s="13"/>
      <c r="M9" s="13"/>
      <c r="N9" s="13"/>
      <c r="O9" s="13"/>
      <c r="P9" s="13"/>
      <c r="Q9" s="13" t="s">
        <v>1358</v>
      </c>
    </row>
    <row r="10" spans="1:17" ht="142.5">
      <c r="A10" s="435"/>
      <c r="B10" s="286"/>
      <c r="C10" s="141" t="s">
        <v>121</v>
      </c>
      <c r="D10" s="325" t="s">
        <v>122</v>
      </c>
      <c r="E10" s="13" t="s">
        <v>123</v>
      </c>
      <c r="F10" s="13" t="s">
        <v>102</v>
      </c>
      <c r="G10" s="12" t="s">
        <v>124</v>
      </c>
      <c r="H10" s="13" t="s">
        <v>727</v>
      </c>
      <c r="I10" s="14">
        <v>1000</v>
      </c>
      <c r="J10" s="14"/>
      <c r="K10" s="14"/>
      <c r="L10" s="13"/>
      <c r="M10" s="13"/>
      <c r="N10" s="13"/>
      <c r="O10" s="13"/>
      <c r="P10" s="13"/>
      <c r="Q10" s="13" t="s">
        <v>1358</v>
      </c>
    </row>
    <row r="11" spans="1:17" ht="128.25">
      <c r="A11" s="435"/>
      <c r="B11" s="286"/>
      <c r="C11" s="171" t="s">
        <v>125</v>
      </c>
      <c r="D11" s="336"/>
      <c r="E11" s="325" t="s">
        <v>728</v>
      </c>
      <c r="F11" s="325" t="s">
        <v>729</v>
      </c>
      <c r="G11" s="325" t="s">
        <v>78</v>
      </c>
      <c r="H11" s="325" t="s">
        <v>79</v>
      </c>
      <c r="I11" s="325">
        <v>3</v>
      </c>
      <c r="J11" s="14"/>
      <c r="K11" s="14"/>
      <c r="L11" s="13"/>
      <c r="M11" s="13"/>
      <c r="N11" s="13"/>
      <c r="O11" s="13"/>
      <c r="P11" s="13"/>
      <c r="Q11" s="13"/>
    </row>
    <row r="12" spans="1:17" ht="71.25">
      <c r="A12" s="435"/>
      <c r="B12" s="287"/>
      <c r="C12" s="141" t="s">
        <v>126</v>
      </c>
      <c r="D12" s="326"/>
      <c r="E12" s="326"/>
      <c r="F12" s="326"/>
      <c r="G12" s="326"/>
      <c r="H12" s="326"/>
      <c r="I12" s="326"/>
      <c r="J12" s="14"/>
      <c r="K12" s="14"/>
      <c r="L12" s="13"/>
      <c r="M12" s="13"/>
      <c r="N12" s="13"/>
      <c r="O12" s="13"/>
      <c r="P12" s="13"/>
      <c r="Q12" s="13"/>
    </row>
    <row r="13" spans="1:17" ht="25.5">
      <c r="A13" s="435"/>
      <c r="B13" s="18" t="s">
        <v>253</v>
      </c>
      <c r="C13" s="139"/>
      <c r="D13" s="29"/>
      <c r="E13" s="29"/>
      <c r="F13" s="29"/>
      <c r="G13" s="29"/>
      <c r="H13" s="29"/>
      <c r="I13" s="29"/>
      <c r="J13" s="14"/>
      <c r="K13" s="14"/>
      <c r="L13" s="13"/>
      <c r="M13" s="13"/>
      <c r="N13" s="13"/>
      <c r="O13" s="13"/>
      <c r="P13" s="13"/>
      <c r="Q13" s="13"/>
    </row>
    <row r="14" spans="1:17" ht="102">
      <c r="A14" s="435"/>
      <c r="B14" s="430" t="s">
        <v>127</v>
      </c>
      <c r="C14" s="288" t="s">
        <v>128</v>
      </c>
      <c r="D14" s="432" t="s">
        <v>129</v>
      </c>
      <c r="E14" s="124" t="s">
        <v>730</v>
      </c>
      <c r="F14" s="13" t="s">
        <v>130</v>
      </c>
      <c r="G14" s="12" t="s">
        <v>731</v>
      </c>
      <c r="H14" s="13" t="s">
        <v>732</v>
      </c>
      <c r="I14" s="14">
        <v>2</v>
      </c>
      <c r="J14" s="14"/>
      <c r="K14" s="14"/>
      <c r="L14" s="13"/>
      <c r="M14" s="13"/>
      <c r="N14" s="13"/>
      <c r="O14" s="13"/>
      <c r="P14" s="13"/>
      <c r="Q14" s="13"/>
    </row>
    <row r="15" spans="1:17" ht="102">
      <c r="A15" s="435"/>
      <c r="B15" s="431"/>
      <c r="C15" s="289"/>
      <c r="D15" s="432"/>
      <c r="E15" s="124" t="s">
        <v>131</v>
      </c>
      <c r="F15" s="13" t="s">
        <v>130</v>
      </c>
      <c r="G15" s="12" t="s">
        <v>132</v>
      </c>
      <c r="H15" s="13" t="s">
        <v>133</v>
      </c>
      <c r="I15" s="14">
        <v>30</v>
      </c>
      <c r="J15" s="14"/>
      <c r="K15" s="14"/>
      <c r="L15" s="13">
        <v>0</v>
      </c>
      <c r="M15" s="13"/>
      <c r="N15" s="13"/>
      <c r="O15" s="16">
        <v>39661</v>
      </c>
      <c r="P15" s="16">
        <v>39782</v>
      </c>
      <c r="Q15" s="13"/>
    </row>
    <row r="16" spans="1:17" ht="89.25">
      <c r="A16" s="435"/>
      <c r="B16" s="431"/>
      <c r="C16" s="288" t="s">
        <v>134</v>
      </c>
      <c r="D16" s="428" t="s">
        <v>733</v>
      </c>
      <c r="E16" s="126" t="s">
        <v>734</v>
      </c>
      <c r="F16" s="325" t="s">
        <v>135</v>
      </c>
      <c r="G16" s="12" t="s">
        <v>735</v>
      </c>
      <c r="H16" s="13" t="s">
        <v>736</v>
      </c>
      <c r="I16" s="14">
        <v>2</v>
      </c>
      <c r="J16" s="14"/>
      <c r="K16" s="14"/>
      <c r="L16" s="13"/>
      <c r="M16" s="13"/>
      <c r="N16" s="13"/>
      <c r="O16" s="16">
        <v>39661</v>
      </c>
      <c r="P16" s="16">
        <v>39782</v>
      </c>
      <c r="Q16" s="13"/>
    </row>
    <row r="17" spans="1:17" ht="127.5">
      <c r="A17" s="435"/>
      <c r="B17" s="431"/>
      <c r="C17" s="289"/>
      <c r="D17" s="433"/>
      <c r="E17" s="3" t="s">
        <v>136</v>
      </c>
      <c r="F17" s="326"/>
      <c r="G17" s="12" t="s">
        <v>137</v>
      </c>
      <c r="H17" s="13" t="s">
        <v>133</v>
      </c>
      <c r="I17" s="14">
        <v>20</v>
      </c>
      <c r="J17" s="14"/>
      <c r="K17" s="14"/>
      <c r="L17" s="13"/>
      <c r="M17" s="13"/>
      <c r="N17" s="13"/>
      <c r="O17" s="16">
        <v>39661</v>
      </c>
      <c r="P17" s="16">
        <v>39782</v>
      </c>
      <c r="Q17" s="13"/>
    </row>
    <row r="18" spans="1:17" ht="114.75">
      <c r="A18" s="435"/>
      <c r="B18" s="431"/>
      <c r="C18" s="172"/>
      <c r="D18" s="433"/>
      <c r="E18" s="4" t="s">
        <v>138</v>
      </c>
      <c r="F18" s="29" t="s">
        <v>139</v>
      </c>
      <c r="G18" s="12" t="s">
        <v>140</v>
      </c>
      <c r="H18" s="13" t="s">
        <v>133</v>
      </c>
      <c r="I18" s="14">
        <v>20</v>
      </c>
      <c r="J18" s="14"/>
      <c r="K18" s="14"/>
      <c r="L18" s="13">
        <v>0</v>
      </c>
      <c r="M18" s="13"/>
      <c r="N18" s="13"/>
      <c r="O18" s="16"/>
      <c r="P18" s="16"/>
      <c r="Q18" s="13"/>
    </row>
    <row r="19" spans="1:17" ht="25.5">
      <c r="A19" s="435"/>
      <c r="B19" s="18" t="s">
        <v>253</v>
      </c>
      <c r="C19" s="173"/>
      <c r="D19" s="24"/>
      <c r="E19" s="22"/>
      <c r="F19" s="100"/>
      <c r="G19" s="22"/>
      <c r="H19" s="21"/>
      <c r="I19" s="20"/>
      <c r="J19" s="20"/>
      <c r="K19" s="20"/>
      <c r="L19" s="21"/>
      <c r="M19" s="21"/>
      <c r="N19" s="21"/>
      <c r="O19" s="70"/>
      <c r="P19" s="70"/>
      <c r="Q19" s="21"/>
    </row>
    <row r="20" spans="1:17" ht="76.5">
      <c r="A20" s="435"/>
      <c r="B20" s="333" t="s">
        <v>141</v>
      </c>
      <c r="C20" s="437" t="s">
        <v>142</v>
      </c>
      <c r="D20" s="428" t="s">
        <v>737</v>
      </c>
      <c r="E20" s="82" t="s">
        <v>738</v>
      </c>
      <c r="F20" s="29" t="s">
        <v>143</v>
      </c>
      <c r="G20" s="12" t="s">
        <v>739</v>
      </c>
      <c r="H20" s="13" t="s">
        <v>740</v>
      </c>
      <c r="I20" s="84">
        <v>0.8</v>
      </c>
      <c r="J20" s="14"/>
      <c r="K20" s="14"/>
      <c r="L20" s="13"/>
      <c r="M20" s="13"/>
      <c r="N20" s="13"/>
      <c r="O20" s="16">
        <v>39661</v>
      </c>
      <c r="P20" s="16">
        <v>39782</v>
      </c>
      <c r="Q20" s="13"/>
    </row>
    <row r="21" spans="1:17" ht="127.5">
      <c r="A21" s="435"/>
      <c r="B21" s="334"/>
      <c r="C21" s="437"/>
      <c r="D21" s="433"/>
      <c r="E21" s="13" t="s">
        <v>741</v>
      </c>
      <c r="F21" s="29" t="s">
        <v>143</v>
      </c>
      <c r="G21" s="12">
        <v>2</v>
      </c>
      <c r="H21" s="13" t="s">
        <v>1082</v>
      </c>
      <c r="I21" s="14">
        <v>2</v>
      </c>
      <c r="J21" s="14"/>
      <c r="K21" s="14"/>
      <c r="L21" s="13"/>
      <c r="M21" s="13"/>
      <c r="N21" s="13"/>
      <c r="O21" s="13"/>
      <c r="P21" s="13"/>
      <c r="Q21" s="13"/>
    </row>
    <row r="22" spans="1:17" ht="165.75">
      <c r="A22" s="435"/>
      <c r="B22" s="334"/>
      <c r="C22" s="289"/>
      <c r="D22" s="429"/>
      <c r="E22" s="82" t="s">
        <v>742</v>
      </c>
      <c r="F22" s="127" t="s">
        <v>743</v>
      </c>
      <c r="G22" s="12" t="s">
        <v>744</v>
      </c>
      <c r="H22" s="13" t="s">
        <v>745</v>
      </c>
      <c r="I22" s="14">
        <v>23</v>
      </c>
      <c r="J22" s="14"/>
      <c r="K22" s="14"/>
      <c r="L22" s="13"/>
      <c r="M22" s="13"/>
      <c r="N22" s="13"/>
      <c r="O22" s="13"/>
      <c r="P22" s="13"/>
      <c r="Q22" s="13"/>
    </row>
    <row r="23" spans="1:17" ht="99.75">
      <c r="A23" s="435"/>
      <c r="B23" s="334"/>
      <c r="C23" s="174" t="s">
        <v>1083</v>
      </c>
      <c r="D23" s="419" t="s">
        <v>746</v>
      </c>
      <c r="E23" s="420"/>
      <c r="F23" s="420"/>
      <c r="G23" s="420"/>
      <c r="H23" s="420"/>
      <c r="I23" s="421"/>
      <c r="J23" s="14"/>
      <c r="K23" s="14"/>
      <c r="L23" s="13"/>
      <c r="M23" s="13"/>
      <c r="N23" s="13"/>
      <c r="O23" s="13"/>
      <c r="P23" s="13"/>
      <c r="Q23" s="13"/>
    </row>
    <row r="24" spans="1:17" ht="128.25">
      <c r="A24" s="435"/>
      <c r="B24" s="334"/>
      <c r="C24" s="174" t="s">
        <v>1084</v>
      </c>
      <c r="D24" s="175"/>
      <c r="E24" s="176"/>
      <c r="F24" s="176"/>
      <c r="G24" s="177"/>
      <c r="H24" s="178"/>
      <c r="I24" s="179"/>
      <c r="J24" s="14"/>
      <c r="K24" s="14"/>
      <c r="L24" s="13"/>
      <c r="M24" s="13"/>
      <c r="N24" s="13"/>
      <c r="O24" s="13"/>
      <c r="P24" s="13"/>
      <c r="Q24" s="13"/>
    </row>
    <row r="25" spans="1:17" ht="142.5">
      <c r="A25" s="435"/>
      <c r="B25" s="334"/>
      <c r="C25" s="174" t="s">
        <v>1085</v>
      </c>
      <c r="D25" s="180"/>
      <c r="E25" s="176"/>
      <c r="F25" s="176"/>
      <c r="G25" s="177"/>
      <c r="H25" s="178"/>
      <c r="I25" s="179"/>
      <c r="J25" s="14"/>
      <c r="K25" s="14"/>
      <c r="L25" s="13"/>
      <c r="M25" s="13"/>
      <c r="N25" s="13"/>
      <c r="O25" s="13"/>
      <c r="P25" s="13"/>
      <c r="Q25" s="13"/>
    </row>
    <row r="26" spans="1:17" ht="171">
      <c r="A26" s="435"/>
      <c r="B26" s="334"/>
      <c r="C26" s="181" t="s">
        <v>1086</v>
      </c>
      <c r="D26" s="180"/>
      <c r="E26" s="176"/>
      <c r="F26" s="176"/>
      <c r="G26" s="177"/>
      <c r="H26" s="178"/>
      <c r="I26" s="179"/>
      <c r="J26" s="14"/>
      <c r="K26" s="14"/>
      <c r="L26" s="13"/>
      <c r="M26" s="13"/>
      <c r="N26" s="13"/>
      <c r="O26" s="13"/>
      <c r="P26" s="13"/>
      <c r="Q26" s="13"/>
    </row>
    <row r="27" spans="1:17" ht="25.5">
      <c r="A27" s="435"/>
      <c r="B27" s="18" t="s">
        <v>253</v>
      </c>
      <c r="C27" s="182"/>
      <c r="D27" s="183"/>
      <c r="E27" s="21"/>
      <c r="F27" s="21"/>
      <c r="G27" s="22"/>
      <c r="H27" s="21"/>
      <c r="I27" s="20"/>
      <c r="J27" s="20"/>
      <c r="K27" s="20"/>
      <c r="L27" s="21"/>
      <c r="M27" s="21"/>
      <c r="N27" s="21"/>
      <c r="O27" s="21"/>
      <c r="P27" s="21"/>
      <c r="Q27" s="21"/>
    </row>
    <row r="28" spans="1:17" ht="28.5">
      <c r="A28" s="435"/>
      <c r="B28" s="438" t="s">
        <v>1087</v>
      </c>
      <c r="C28" s="174" t="s">
        <v>1088</v>
      </c>
      <c r="D28" s="180"/>
      <c r="E28" s="176"/>
      <c r="F28" s="176"/>
      <c r="G28" s="177"/>
      <c r="H28" s="178"/>
      <c r="I28" s="179"/>
      <c r="J28" s="14"/>
      <c r="K28" s="14"/>
      <c r="L28" s="13"/>
      <c r="M28" s="13"/>
      <c r="N28" s="13"/>
      <c r="O28" s="13"/>
      <c r="P28" s="13"/>
      <c r="Q28" s="13"/>
    </row>
    <row r="29" spans="1:17" ht="128.25">
      <c r="A29" s="435"/>
      <c r="B29" s="439"/>
      <c r="C29" s="174" t="s">
        <v>1084</v>
      </c>
      <c r="D29" s="180"/>
      <c r="E29" s="176"/>
      <c r="F29" s="176"/>
      <c r="G29" s="177"/>
      <c r="H29" s="178"/>
      <c r="I29" s="179"/>
      <c r="J29" s="14"/>
      <c r="K29" s="14"/>
      <c r="L29" s="13"/>
      <c r="M29" s="13"/>
      <c r="N29" s="13"/>
      <c r="O29" s="13"/>
      <c r="P29" s="13"/>
      <c r="Q29" s="13"/>
    </row>
    <row r="30" spans="1:17" ht="142.5">
      <c r="A30" s="435"/>
      <c r="B30" s="440"/>
      <c r="C30" s="174" t="s">
        <v>1085</v>
      </c>
      <c r="D30" s="180"/>
      <c r="E30" s="176"/>
      <c r="F30" s="176"/>
      <c r="G30" s="177"/>
      <c r="H30" s="178"/>
      <c r="I30" s="179"/>
      <c r="J30" s="14"/>
      <c r="K30" s="14"/>
      <c r="L30" s="13"/>
      <c r="M30" s="13"/>
      <c r="N30" s="13"/>
      <c r="O30" s="13"/>
      <c r="P30" s="13"/>
      <c r="Q30" s="13"/>
    </row>
    <row r="31" spans="1:17" ht="25.5">
      <c r="A31" s="435"/>
      <c r="B31" s="18" t="s">
        <v>253</v>
      </c>
      <c r="C31" s="184"/>
      <c r="D31" s="183"/>
      <c r="E31" s="21"/>
      <c r="F31" s="21"/>
      <c r="G31" s="22"/>
      <c r="H31" s="21"/>
      <c r="I31" s="20"/>
      <c r="J31" s="20"/>
      <c r="K31" s="20"/>
      <c r="L31" s="21"/>
      <c r="M31" s="21"/>
      <c r="N31" s="21"/>
      <c r="O31" s="21"/>
      <c r="P31" s="21"/>
      <c r="Q31" s="21"/>
    </row>
    <row r="32" spans="1:17" ht="71.25">
      <c r="A32" s="435"/>
      <c r="B32" s="441" t="s">
        <v>1089</v>
      </c>
      <c r="C32" s="174" t="s">
        <v>1090</v>
      </c>
      <c r="D32" s="416" t="s">
        <v>747</v>
      </c>
      <c r="E32" s="417"/>
      <c r="F32" s="417"/>
      <c r="G32" s="417"/>
      <c r="H32" s="417"/>
      <c r="I32" s="418"/>
      <c r="J32" s="14"/>
      <c r="K32" s="14"/>
      <c r="L32" s="13"/>
      <c r="M32" s="13"/>
      <c r="N32" s="13"/>
      <c r="O32" s="13"/>
      <c r="P32" s="13"/>
      <c r="Q32" s="13"/>
    </row>
    <row r="33" spans="1:17" ht="57">
      <c r="A33" s="435"/>
      <c r="B33" s="442"/>
      <c r="C33" s="174" t="s">
        <v>1091</v>
      </c>
      <c r="D33" s="175"/>
      <c r="E33" s="176"/>
      <c r="F33" s="176"/>
      <c r="G33" s="177"/>
      <c r="H33" s="13"/>
      <c r="I33" s="179"/>
      <c r="J33" s="14"/>
      <c r="K33" s="14"/>
      <c r="L33" s="13"/>
      <c r="M33" s="13"/>
      <c r="N33" s="13"/>
      <c r="O33" s="13"/>
      <c r="P33" s="13"/>
      <c r="Q33" s="13"/>
    </row>
    <row r="34" spans="1:17" ht="42.75">
      <c r="A34" s="435"/>
      <c r="B34" s="442"/>
      <c r="C34" s="174" t="s">
        <v>1092</v>
      </c>
      <c r="D34" s="175"/>
      <c r="E34" s="176"/>
      <c r="F34" s="176"/>
      <c r="G34" s="177"/>
      <c r="H34" s="13"/>
      <c r="I34" s="179"/>
      <c r="J34" s="14"/>
      <c r="K34" s="14"/>
      <c r="L34" s="13"/>
      <c r="M34" s="13"/>
      <c r="N34" s="13"/>
      <c r="O34" s="13"/>
      <c r="P34" s="13"/>
      <c r="Q34" s="13"/>
    </row>
    <row r="35" spans="1:17" ht="85.5">
      <c r="A35" s="435"/>
      <c r="B35" s="442"/>
      <c r="C35" s="174" t="s">
        <v>1093</v>
      </c>
      <c r="D35" s="419" t="s">
        <v>746</v>
      </c>
      <c r="E35" s="420"/>
      <c r="F35" s="420"/>
      <c r="G35" s="420"/>
      <c r="H35" s="420"/>
      <c r="I35" s="421"/>
      <c r="J35" s="14"/>
      <c r="K35" s="14"/>
      <c r="L35" s="13"/>
      <c r="M35" s="13"/>
      <c r="N35" s="13"/>
      <c r="O35" s="13"/>
      <c r="P35" s="13"/>
      <c r="Q35" s="13"/>
    </row>
    <row r="36" spans="1:17" ht="42.75">
      <c r="A36" s="435"/>
      <c r="B36" s="443"/>
      <c r="C36" s="174" t="s">
        <v>1094</v>
      </c>
      <c r="D36" s="175"/>
      <c r="E36" s="176"/>
      <c r="F36" s="176"/>
      <c r="G36" s="177"/>
      <c r="H36" s="13"/>
      <c r="I36" s="179"/>
      <c r="J36" s="14"/>
      <c r="K36" s="14"/>
      <c r="L36" s="13"/>
      <c r="M36" s="13"/>
      <c r="N36" s="13"/>
      <c r="O36" s="13"/>
      <c r="P36" s="13"/>
      <c r="Q36" s="13"/>
    </row>
    <row r="37" spans="1:17" ht="25.5">
      <c r="A37" s="435"/>
      <c r="B37" s="18" t="s">
        <v>253</v>
      </c>
      <c r="C37" s="184"/>
      <c r="D37" s="183"/>
      <c r="E37" s="21"/>
      <c r="F37" s="21"/>
      <c r="G37" s="22"/>
      <c r="H37" s="21"/>
      <c r="I37" s="20"/>
      <c r="J37" s="20"/>
      <c r="K37" s="20"/>
      <c r="L37" s="21"/>
      <c r="M37" s="21"/>
      <c r="N37" s="21"/>
      <c r="O37" s="21"/>
      <c r="P37" s="21"/>
      <c r="Q37" s="21"/>
    </row>
    <row r="38" spans="1:17" ht="42.75">
      <c r="A38" s="435"/>
      <c r="B38" s="267" t="s">
        <v>1095</v>
      </c>
      <c r="C38" s="174" t="s">
        <v>1096</v>
      </c>
      <c r="D38" s="129" t="s">
        <v>748</v>
      </c>
      <c r="E38" s="422" t="s">
        <v>749</v>
      </c>
      <c r="F38" s="423"/>
      <c r="G38" s="423"/>
      <c r="H38" s="423"/>
      <c r="I38" s="424"/>
      <c r="J38" s="14"/>
      <c r="K38" s="14"/>
      <c r="L38" s="13"/>
      <c r="M38" s="13"/>
      <c r="N38" s="13"/>
      <c r="O38" s="13"/>
      <c r="P38" s="13"/>
      <c r="Q38" s="13"/>
    </row>
    <row r="39" spans="1:17" ht="102">
      <c r="A39" s="435"/>
      <c r="B39" s="268"/>
      <c r="C39" s="174" t="s">
        <v>1097</v>
      </c>
      <c r="D39" s="129" t="s">
        <v>750</v>
      </c>
      <c r="E39" s="422" t="s">
        <v>751</v>
      </c>
      <c r="F39" s="423"/>
      <c r="G39" s="423"/>
      <c r="H39" s="423"/>
      <c r="I39" s="424"/>
      <c r="J39" s="14"/>
      <c r="K39" s="14"/>
      <c r="L39" s="13"/>
      <c r="M39" s="13"/>
      <c r="N39" s="13"/>
      <c r="O39" s="13"/>
      <c r="P39" s="13"/>
      <c r="Q39" s="13"/>
    </row>
    <row r="40" spans="1:17" ht="142.5">
      <c r="A40" s="435"/>
      <c r="B40" s="338"/>
      <c r="C40" s="174" t="s">
        <v>977</v>
      </c>
      <c r="D40" s="129" t="s">
        <v>752</v>
      </c>
      <c r="E40" s="13" t="s">
        <v>753</v>
      </c>
      <c r="F40" s="13" t="s">
        <v>754</v>
      </c>
      <c r="G40" s="14" t="s">
        <v>755</v>
      </c>
      <c r="H40" s="13" t="s">
        <v>756</v>
      </c>
      <c r="I40" s="14">
        <v>4</v>
      </c>
      <c r="J40" s="14"/>
      <c r="K40" s="14"/>
      <c r="L40" s="13"/>
      <c r="M40" s="13"/>
      <c r="N40" s="13"/>
      <c r="O40" s="13"/>
      <c r="P40" s="13"/>
      <c r="Q40" s="13"/>
    </row>
    <row r="41" spans="1:17" ht="25.5">
      <c r="A41" s="435"/>
      <c r="B41" s="18" t="s">
        <v>253</v>
      </c>
      <c r="C41" s="185"/>
      <c r="D41" s="185"/>
      <c r="E41" s="185"/>
      <c r="F41" s="185"/>
      <c r="G41" s="185"/>
      <c r="H41" s="185"/>
      <c r="I41" s="185"/>
      <c r="J41" s="185"/>
      <c r="K41" s="185"/>
      <c r="L41" s="185"/>
      <c r="M41" s="185"/>
      <c r="N41" s="185"/>
      <c r="O41" s="185"/>
      <c r="P41" s="185"/>
      <c r="Q41" s="185"/>
    </row>
    <row r="42" spans="1:17" ht="76.5">
      <c r="A42" s="435"/>
      <c r="B42" s="186" t="s">
        <v>978</v>
      </c>
      <c r="C42" s="174" t="s">
        <v>979</v>
      </c>
      <c r="D42" s="175" t="s">
        <v>897</v>
      </c>
      <c r="E42" s="176" t="s">
        <v>898</v>
      </c>
      <c r="F42" s="176" t="s">
        <v>899</v>
      </c>
      <c r="G42" s="177" t="s">
        <v>900</v>
      </c>
      <c r="H42" s="176" t="s">
        <v>901</v>
      </c>
      <c r="I42" s="187">
        <v>1</v>
      </c>
      <c r="J42" s="14"/>
      <c r="K42" s="14"/>
      <c r="L42" s="13"/>
      <c r="M42" s="13"/>
      <c r="N42" s="13"/>
      <c r="O42" s="13"/>
      <c r="P42" s="13"/>
      <c r="Q42" s="13"/>
    </row>
    <row r="43" spans="1:17" ht="25.5">
      <c r="A43" s="435"/>
      <c r="B43" s="18" t="s">
        <v>253</v>
      </c>
      <c r="C43" s="188"/>
      <c r="D43" s="189"/>
      <c r="E43" s="188"/>
      <c r="F43" s="188"/>
      <c r="G43" s="188"/>
      <c r="H43" s="188"/>
      <c r="I43" s="188"/>
      <c r="J43" s="188"/>
      <c r="K43" s="188"/>
      <c r="L43" s="188"/>
      <c r="M43" s="188"/>
      <c r="N43" s="188"/>
      <c r="O43" s="188"/>
      <c r="P43" s="188"/>
      <c r="Q43" s="188"/>
    </row>
    <row r="44" spans="1:17" ht="63.75">
      <c r="A44" s="435"/>
      <c r="B44" s="425" t="s">
        <v>980</v>
      </c>
      <c r="C44" s="190" t="s">
        <v>1094</v>
      </c>
      <c r="D44" s="129" t="s">
        <v>981</v>
      </c>
      <c r="E44" s="13" t="s">
        <v>982</v>
      </c>
      <c r="F44" s="13" t="s">
        <v>983</v>
      </c>
      <c r="G44" s="12" t="s">
        <v>902</v>
      </c>
      <c r="H44" s="13" t="s">
        <v>903</v>
      </c>
      <c r="I44" s="14">
        <v>1</v>
      </c>
      <c r="J44" s="14">
        <f aca="true" t="shared" si="0" ref="J44:J50">+K44+L44+M44+N44</f>
        <v>0.7</v>
      </c>
      <c r="K44" s="14"/>
      <c r="L44" s="14">
        <v>0.7</v>
      </c>
      <c r="M44" s="14"/>
      <c r="N44" s="14"/>
      <c r="O44" s="16">
        <v>39706</v>
      </c>
      <c r="P44" s="16">
        <v>39813</v>
      </c>
      <c r="Q44" s="128" t="s">
        <v>904</v>
      </c>
    </row>
    <row r="45" spans="1:17" ht="38.25">
      <c r="A45" s="435"/>
      <c r="B45" s="426"/>
      <c r="C45" s="190" t="s">
        <v>1096</v>
      </c>
      <c r="D45" s="125" t="s">
        <v>748</v>
      </c>
      <c r="E45" s="13" t="s">
        <v>905</v>
      </c>
      <c r="F45" s="13" t="s">
        <v>983</v>
      </c>
      <c r="G45" s="12" t="s">
        <v>906</v>
      </c>
      <c r="H45" s="13" t="s">
        <v>907</v>
      </c>
      <c r="I45" s="14">
        <v>1</v>
      </c>
      <c r="J45" s="14">
        <f t="shared" si="0"/>
        <v>4</v>
      </c>
      <c r="K45" s="14"/>
      <c r="L45" s="14">
        <v>4</v>
      </c>
      <c r="M45" s="14"/>
      <c r="N45" s="14"/>
      <c r="O45" s="16">
        <v>39706</v>
      </c>
      <c r="P45" s="16">
        <v>39813</v>
      </c>
      <c r="Q45" s="128" t="s">
        <v>904</v>
      </c>
    </row>
    <row r="46" spans="1:17" ht="82.5">
      <c r="A46" s="435"/>
      <c r="B46" s="426"/>
      <c r="C46" s="190" t="s">
        <v>985</v>
      </c>
      <c r="D46" s="129" t="s">
        <v>986</v>
      </c>
      <c r="E46" s="13" t="s">
        <v>987</v>
      </c>
      <c r="F46" s="13" t="s">
        <v>988</v>
      </c>
      <c r="G46" s="12" t="s">
        <v>989</v>
      </c>
      <c r="H46" s="13" t="s">
        <v>908</v>
      </c>
      <c r="I46" s="14">
        <v>4</v>
      </c>
      <c r="J46" s="14">
        <f t="shared" si="0"/>
        <v>2</v>
      </c>
      <c r="K46" s="14"/>
      <c r="L46" s="14">
        <v>2</v>
      </c>
      <c r="M46" s="14"/>
      <c r="N46" s="14"/>
      <c r="O46" s="16">
        <v>39706</v>
      </c>
      <c r="P46" s="16">
        <v>39813</v>
      </c>
      <c r="Q46" s="128" t="s">
        <v>904</v>
      </c>
    </row>
    <row r="47" spans="1:17" ht="63.75">
      <c r="A47" s="435"/>
      <c r="B47" s="426"/>
      <c r="C47" s="190"/>
      <c r="D47" s="129" t="s">
        <v>990</v>
      </c>
      <c r="E47" s="13" t="s">
        <v>991</v>
      </c>
      <c r="F47" s="13" t="s">
        <v>988</v>
      </c>
      <c r="G47" s="12" t="s">
        <v>992</v>
      </c>
      <c r="H47" s="13" t="s">
        <v>909</v>
      </c>
      <c r="I47" s="14">
        <v>20</v>
      </c>
      <c r="J47" s="14">
        <f t="shared" si="0"/>
        <v>3</v>
      </c>
      <c r="K47" s="14"/>
      <c r="L47" s="191">
        <v>3</v>
      </c>
      <c r="M47" s="14"/>
      <c r="N47" s="14"/>
      <c r="O47" s="16">
        <v>39706</v>
      </c>
      <c r="P47" s="16">
        <v>39813</v>
      </c>
      <c r="Q47" s="128" t="s">
        <v>904</v>
      </c>
    </row>
    <row r="48" spans="1:17" ht="89.25">
      <c r="A48" s="435"/>
      <c r="B48" s="426"/>
      <c r="C48" s="190"/>
      <c r="D48" s="428" t="s">
        <v>993</v>
      </c>
      <c r="E48" s="13" t="s">
        <v>910</v>
      </c>
      <c r="F48" s="13" t="s">
        <v>446</v>
      </c>
      <c r="G48" s="12" t="s">
        <v>911</v>
      </c>
      <c r="H48" s="13" t="s">
        <v>912</v>
      </c>
      <c r="I48" s="14">
        <v>1</v>
      </c>
      <c r="J48" s="14">
        <f t="shared" si="0"/>
        <v>0.5</v>
      </c>
      <c r="K48" s="14"/>
      <c r="L48" s="14">
        <v>0.5</v>
      </c>
      <c r="M48" s="14"/>
      <c r="N48" s="14"/>
      <c r="O48" s="16">
        <v>39706</v>
      </c>
      <c r="P48" s="16">
        <v>39813</v>
      </c>
      <c r="Q48" s="13" t="s">
        <v>913</v>
      </c>
    </row>
    <row r="49" spans="1:17" ht="51">
      <c r="A49" s="435"/>
      <c r="B49" s="427"/>
      <c r="C49" s="192"/>
      <c r="D49" s="429"/>
      <c r="E49" s="37" t="s">
        <v>994</v>
      </c>
      <c r="F49" s="13" t="s">
        <v>446</v>
      </c>
      <c r="G49" s="12" t="s">
        <v>914</v>
      </c>
      <c r="H49" s="13" t="s">
        <v>915</v>
      </c>
      <c r="I49" s="14">
        <v>1</v>
      </c>
      <c r="J49" s="14">
        <f t="shared" si="0"/>
        <v>1.5</v>
      </c>
      <c r="K49" s="14"/>
      <c r="L49" s="14">
        <v>1.5</v>
      </c>
      <c r="M49" s="14"/>
      <c r="N49" s="14"/>
      <c r="O49" s="16">
        <v>39706</v>
      </c>
      <c r="P49" s="16">
        <v>39813</v>
      </c>
      <c r="Q49" s="13" t="s">
        <v>913</v>
      </c>
    </row>
    <row r="50" spans="1:17" ht="25.5">
      <c r="A50" s="435"/>
      <c r="B50" s="18" t="s">
        <v>253</v>
      </c>
      <c r="C50" s="193"/>
      <c r="D50" s="183"/>
      <c r="E50" s="21"/>
      <c r="F50" s="21"/>
      <c r="G50" s="22"/>
      <c r="H50" s="21"/>
      <c r="I50" s="20"/>
      <c r="J50" s="20">
        <f t="shared" si="0"/>
        <v>11.7</v>
      </c>
      <c r="K50" s="20"/>
      <c r="L50" s="20">
        <f>SUM(L44:L49)</f>
        <v>11.7</v>
      </c>
      <c r="M50" s="20"/>
      <c r="N50" s="20"/>
      <c r="O50" s="20"/>
      <c r="P50" s="20"/>
      <c r="Q50" s="20"/>
    </row>
    <row r="51" spans="1:17" ht="115.5">
      <c r="A51" s="435"/>
      <c r="B51" s="414" t="s">
        <v>995</v>
      </c>
      <c r="C51" s="194" t="s">
        <v>977</v>
      </c>
      <c r="D51" s="125" t="s">
        <v>916</v>
      </c>
      <c r="E51" s="82" t="s">
        <v>996</v>
      </c>
      <c r="F51" s="82" t="s">
        <v>997</v>
      </c>
      <c r="G51" s="12" t="s">
        <v>998</v>
      </c>
      <c r="H51" s="13" t="s">
        <v>917</v>
      </c>
      <c r="I51" s="14">
        <v>15</v>
      </c>
      <c r="J51" s="14"/>
      <c r="K51" s="14"/>
      <c r="L51" s="14">
        <v>0</v>
      </c>
      <c r="M51" s="14"/>
      <c r="N51" s="14"/>
      <c r="O51" s="16">
        <v>39661</v>
      </c>
      <c r="P51" s="16">
        <v>39813</v>
      </c>
      <c r="Q51" s="13" t="s">
        <v>913</v>
      </c>
    </row>
    <row r="52" spans="1:17" ht="76.5">
      <c r="A52" s="435"/>
      <c r="B52" s="415"/>
      <c r="C52" s="190"/>
      <c r="D52" s="129" t="s">
        <v>999</v>
      </c>
      <c r="E52" s="13" t="s">
        <v>1000</v>
      </c>
      <c r="F52" s="13" t="s">
        <v>988</v>
      </c>
      <c r="G52" s="12" t="s">
        <v>1001</v>
      </c>
      <c r="H52" s="13" t="s">
        <v>918</v>
      </c>
      <c r="I52" s="14">
        <v>4</v>
      </c>
      <c r="J52" s="14"/>
      <c r="K52" s="14"/>
      <c r="L52" s="14">
        <v>3</v>
      </c>
      <c r="M52" s="14"/>
      <c r="N52" s="14"/>
      <c r="O52" s="16">
        <v>39706</v>
      </c>
      <c r="P52" s="16">
        <v>39813</v>
      </c>
      <c r="Q52" s="13" t="s">
        <v>913</v>
      </c>
    </row>
    <row r="53" spans="1:17" ht="25.5">
      <c r="A53" s="435"/>
      <c r="B53" s="18" t="s">
        <v>253</v>
      </c>
      <c r="C53" s="18"/>
      <c r="D53" s="18"/>
      <c r="E53" s="18"/>
      <c r="F53" s="18"/>
      <c r="G53" s="18"/>
      <c r="H53" s="18"/>
      <c r="I53" s="18"/>
      <c r="J53" s="18"/>
      <c r="K53" s="18"/>
      <c r="L53" s="20">
        <f>SUM(L51:L52)</f>
        <v>3</v>
      </c>
      <c r="M53" s="20">
        <f>SUM(M51:M52)</f>
        <v>0</v>
      </c>
      <c r="N53" s="20">
        <f>SUM(N51:N52)</f>
        <v>0</v>
      </c>
      <c r="O53" s="21"/>
      <c r="P53" s="21"/>
      <c r="Q53" s="21"/>
    </row>
    <row r="54" spans="1:17" ht="14.25">
      <c r="A54" s="436"/>
      <c r="B54" s="41" t="s">
        <v>459</v>
      </c>
      <c r="C54" s="195"/>
      <c r="D54" s="196"/>
      <c r="E54" s="197"/>
      <c r="F54" s="43"/>
      <c r="G54" s="45"/>
      <c r="H54" s="44"/>
      <c r="I54" s="46"/>
      <c r="J54" s="46"/>
      <c r="K54" s="46"/>
      <c r="L54" s="44"/>
      <c r="M54" s="44"/>
      <c r="N54" s="44"/>
      <c r="O54" s="44"/>
      <c r="P54" s="44"/>
      <c r="Q54" s="44"/>
    </row>
  </sheetData>
  <mergeCells count="46">
    <mergeCell ref="B1:Q1"/>
    <mergeCell ref="B2:Q2"/>
    <mergeCell ref="A3:A4"/>
    <mergeCell ref="B3:B4"/>
    <mergeCell ref="C3:C4"/>
    <mergeCell ref="D3:D4"/>
    <mergeCell ref="E3:E4"/>
    <mergeCell ref="F3:F4"/>
    <mergeCell ref="G3:G4"/>
    <mergeCell ref="H3:I3"/>
    <mergeCell ref="J3:J4"/>
    <mergeCell ref="K3:N3"/>
    <mergeCell ref="O3:P3"/>
    <mergeCell ref="Q3:Q4"/>
    <mergeCell ref="A5:A54"/>
    <mergeCell ref="B5:B12"/>
    <mergeCell ref="D5:D9"/>
    <mergeCell ref="E6:E7"/>
    <mergeCell ref="B20:B26"/>
    <mergeCell ref="C20:C22"/>
    <mergeCell ref="D20:D22"/>
    <mergeCell ref="D23:I23"/>
    <mergeCell ref="B28:B30"/>
    <mergeCell ref="B32:B36"/>
    <mergeCell ref="F6:F7"/>
    <mergeCell ref="C8:C9"/>
    <mergeCell ref="D10:D12"/>
    <mergeCell ref="E11:E12"/>
    <mergeCell ref="F11:F12"/>
    <mergeCell ref="G11:G12"/>
    <mergeCell ref="H11:H12"/>
    <mergeCell ref="I11:I12"/>
    <mergeCell ref="B14:B18"/>
    <mergeCell ref="C14:C15"/>
    <mergeCell ref="D14:D15"/>
    <mergeCell ref="C16:C17"/>
    <mergeCell ref="D16:D18"/>
    <mergeCell ref="F16:F17"/>
    <mergeCell ref="B51:B52"/>
    <mergeCell ref="D32:I32"/>
    <mergeCell ref="D35:I35"/>
    <mergeCell ref="B38:B40"/>
    <mergeCell ref="E38:I38"/>
    <mergeCell ref="E39:I39"/>
    <mergeCell ref="B44:B49"/>
    <mergeCell ref="D48:D49"/>
  </mergeCells>
  <printOptions/>
  <pageMargins left="0.75" right="0.75" top="1" bottom="1" header="0" footer="0"/>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Q19"/>
  <sheetViews>
    <sheetView workbookViewId="0" topLeftCell="F1">
      <selection activeCell="O7" sqref="O7"/>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63.75">
      <c r="A5" s="391" t="s">
        <v>1002</v>
      </c>
      <c r="B5" s="393" t="s">
        <v>1003</v>
      </c>
      <c r="C5" s="288" t="s">
        <v>1004</v>
      </c>
      <c r="D5" s="325" t="s">
        <v>1005</v>
      </c>
      <c r="E5" s="13" t="s">
        <v>1006</v>
      </c>
      <c r="F5" s="325" t="s">
        <v>1007</v>
      </c>
      <c r="G5" s="12" t="s">
        <v>919</v>
      </c>
      <c r="H5" s="13" t="s">
        <v>920</v>
      </c>
      <c r="I5" s="84">
        <v>1</v>
      </c>
      <c r="J5" s="14"/>
      <c r="K5" s="14"/>
      <c r="L5" s="14">
        <v>39</v>
      </c>
      <c r="M5" s="14"/>
      <c r="N5" s="14"/>
      <c r="O5" s="176"/>
      <c r="P5" s="176"/>
      <c r="Q5" s="13" t="s">
        <v>1008</v>
      </c>
    </row>
    <row r="6" spans="1:17" ht="38.25">
      <c r="A6" s="392"/>
      <c r="B6" s="394"/>
      <c r="C6" s="289"/>
      <c r="D6" s="336"/>
      <c r="E6" s="13" t="s">
        <v>1009</v>
      </c>
      <c r="F6" s="336"/>
      <c r="G6" s="11" t="s">
        <v>921</v>
      </c>
      <c r="H6" s="13" t="s">
        <v>922</v>
      </c>
      <c r="I6" s="14">
        <v>1</v>
      </c>
      <c r="J6" s="14"/>
      <c r="K6" s="14"/>
      <c r="L6" s="14">
        <v>0</v>
      </c>
      <c r="M6" s="14"/>
      <c r="N6" s="14"/>
      <c r="O6" s="176"/>
      <c r="P6" s="176"/>
      <c r="Q6" s="13" t="s">
        <v>923</v>
      </c>
    </row>
    <row r="7" spans="1:17" ht="102">
      <c r="A7" s="392"/>
      <c r="B7" s="395"/>
      <c r="C7" s="198" t="s">
        <v>1010</v>
      </c>
      <c r="D7" s="326"/>
      <c r="E7" s="176" t="s">
        <v>1011</v>
      </c>
      <c r="F7" s="326"/>
      <c r="G7" s="11" t="s">
        <v>924</v>
      </c>
      <c r="H7" s="13" t="s">
        <v>1012</v>
      </c>
      <c r="I7" s="14"/>
      <c r="J7" s="14"/>
      <c r="K7" s="14"/>
      <c r="L7" s="14"/>
      <c r="M7" s="14"/>
      <c r="N7" s="14"/>
      <c r="O7" s="176"/>
      <c r="P7" s="176"/>
      <c r="Q7" s="13" t="s">
        <v>1008</v>
      </c>
    </row>
    <row r="8" spans="1:17" ht="25.5">
      <c r="A8" s="392"/>
      <c r="B8" s="18" t="s">
        <v>253</v>
      </c>
      <c r="C8" s="199"/>
      <c r="D8" s="100"/>
      <c r="E8" s="21"/>
      <c r="F8" s="100"/>
      <c r="G8" s="53"/>
      <c r="H8" s="21"/>
      <c r="I8" s="20"/>
      <c r="J8" s="20">
        <f>+K8+L8+M8+N8</f>
        <v>39</v>
      </c>
      <c r="K8" s="20">
        <f>+K7+K6+K5</f>
        <v>0</v>
      </c>
      <c r="L8" s="21">
        <f>+L7+L6+L5</f>
        <v>39</v>
      </c>
      <c r="M8" s="21">
        <f>+M7+M6+M5</f>
        <v>0</v>
      </c>
      <c r="N8" s="21">
        <f>+N7+N6+N5</f>
        <v>0</v>
      </c>
      <c r="O8" s="21"/>
      <c r="P8" s="21"/>
      <c r="Q8" s="21"/>
    </row>
    <row r="9" spans="1:17" ht="51">
      <c r="A9" s="392"/>
      <c r="B9" s="430" t="s">
        <v>1013</v>
      </c>
      <c r="C9" s="288" t="s">
        <v>1014</v>
      </c>
      <c r="D9" s="317" t="s">
        <v>1015</v>
      </c>
      <c r="E9" s="63" t="s">
        <v>925</v>
      </c>
      <c r="F9" s="63" t="s">
        <v>481</v>
      </c>
      <c r="G9" s="200" t="s">
        <v>926</v>
      </c>
      <c r="H9" s="13" t="s">
        <v>927</v>
      </c>
      <c r="I9" s="14">
        <v>1</v>
      </c>
      <c r="J9" s="14"/>
      <c r="K9" s="14">
        <f aca="true" t="shared" si="0" ref="K9:K19">SUM(K8)</f>
        <v>0</v>
      </c>
      <c r="L9" s="13"/>
      <c r="M9" s="13"/>
      <c r="N9" s="13"/>
      <c r="O9" s="16">
        <v>39661</v>
      </c>
      <c r="P9" s="16">
        <v>39813</v>
      </c>
      <c r="Q9" s="13" t="s">
        <v>928</v>
      </c>
    </row>
    <row r="10" spans="1:17" ht="51">
      <c r="A10" s="392"/>
      <c r="B10" s="431"/>
      <c r="C10" s="289"/>
      <c r="D10" s="318"/>
      <c r="E10" s="63" t="s">
        <v>929</v>
      </c>
      <c r="F10" s="63" t="s">
        <v>481</v>
      </c>
      <c r="G10" s="200" t="s">
        <v>930</v>
      </c>
      <c r="H10" s="13" t="s">
        <v>931</v>
      </c>
      <c r="I10" s="84">
        <v>1</v>
      </c>
      <c r="J10" s="14"/>
      <c r="K10" s="14">
        <f t="shared" si="0"/>
        <v>0</v>
      </c>
      <c r="L10" s="13"/>
      <c r="M10" s="13"/>
      <c r="N10" s="13"/>
      <c r="O10" s="16">
        <v>39722</v>
      </c>
      <c r="P10" s="16">
        <v>39813</v>
      </c>
      <c r="Q10" s="13" t="s">
        <v>928</v>
      </c>
    </row>
    <row r="11" spans="1:17" ht="25.5">
      <c r="A11" s="392"/>
      <c r="B11" s="431"/>
      <c r="C11" s="288" t="s">
        <v>818</v>
      </c>
      <c r="D11" s="325" t="s">
        <v>1016</v>
      </c>
      <c r="E11" s="325" t="s">
        <v>1017</v>
      </c>
      <c r="F11" s="325" t="s">
        <v>1018</v>
      </c>
      <c r="G11" s="201" t="s">
        <v>932</v>
      </c>
      <c r="H11" s="13" t="s">
        <v>933</v>
      </c>
      <c r="I11" s="14">
        <v>1</v>
      </c>
      <c r="J11" s="14"/>
      <c r="K11" s="14">
        <f t="shared" si="0"/>
        <v>0</v>
      </c>
      <c r="L11" s="325">
        <f>10+38+2</f>
        <v>50</v>
      </c>
      <c r="M11" s="13"/>
      <c r="N11" s="13"/>
      <c r="O11" s="16">
        <v>39448</v>
      </c>
      <c r="P11" s="16">
        <v>39813</v>
      </c>
      <c r="Q11" s="13" t="s">
        <v>1358</v>
      </c>
    </row>
    <row r="12" spans="1:17" ht="38.25">
      <c r="A12" s="392"/>
      <c r="B12" s="431"/>
      <c r="C12" s="437"/>
      <c r="D12" s="326"/>
      <c r="E12" s="326"/>
      <c r="F12" s="326"/>
      <c r="G12" s="202" t="s">
        <v>934</v>
      </c>
      <c r="H12" s="13" t="s">
        <v>935</v>
      </c>
      <c r="I12" s="14" t="s">
        <v>936</v>
      </c>
      <c r="J12" s="14"/>
      <c r="K12" s="14">
        <f t="shared" si="0"/>
        <v>0</v>
      </c>
      <c r="L12" s="326"/>
      <c r="M12" s="13"/>
      <c r="N12" s="13"/>
      <c r="O12" s="16">
        <v>39448</v>
      </c>
      <c r="P12" s="16">
        <v>39813</v>
      </c>
      <c r="Q12" s="13" t="s">
        <v>1358</v>
      </c>
    </row>
    <row r="13" spans="1:17" ht="51">
      <c r="A13" s="392"/>
      <c r="B13" s="431"/>
      <c r="C13" s="437"/>
      <c r="D13" s="37" t="s">
        <v>1019</v>
      </c>
      <c r="E13" s="13" t="s">
        <v>1020</v>
      </c>
      <c r="F13" s="13" t="s">
        <v>1021</v>
      </c>
      <c r="G13" s="130" t="s">
        <v>937</v>
      </c>
      <c r="H13" s="13" t="s">
        <v>938</v>
      </c>
      <c r="I13" s="14">
        <v>1</v>
      </c>
      <c r="J13" s="14"/>
      <c r="K13" s="14">
        <f t="shared" si="0"/>
        <v>0</v>
      </c>
      <c r="L13" s="14">
        <v>3</v>
      </c>
      <c r="M13" s="13"/>
      <c r="N13" s="13"/>
      <c r="O13" s="16">
        <v>39706</v>
      </c>
      <c r="P13" s="16">
        <v>39813</v>
      </c>
      <c r="Q13" s="13" t="s">
        <v>1358</v>
      </c>
    </row>
    <row r="14" spans="1:17" ht="51">
      <c r="A14" s="392"/>
      <c r="B14" s="431"/>
      <c r="C14" s="437"/>
      <c r="D14" s="325" t="s">
        <v>815</v>
      </c>
      <c r="E14" s="13" t="s">
        <v>816</v>
      </c>
      <c r="F14" s="13" t="s">
        <v>1018</v>
      </c>
      <c r="G14" s="203" t="s">
        <v>939</v>
      </c>
      <c r="H14" s="13" t="s">
        <v>940</v>
      </c>
      <c r="I14" s="179" t="s">
        <v>936</v>
      </c>
      <c r="J14" s="14"/>
      <c r="K14" s="14">
        <f t="shared" si="0"/>
        <v>0</v>
      </c>
      <c r="L14" s="13"/>
      <c r="M14" s="13"/>
      <c r="N14" s="13"/>
      <c r="O14" s="16">
        <v>39706</v>
      </c>
      <c r="P14" s="16">
        <v>39813</v>
      </c>
      <c r="Q14" s="13" t="s">
        <v>1358</v>
      </c>
    </row>
    <row r="15" spans="1:17" ht="51">
      <c r="A15" s="392"/>
      <c r="B15" s="431"/>
      <c r="C15" s="437"/>
      <c r="D15" s="336"/>
      <c r="E15" s="13" t="s">
        <v>817</v>
      </c>
      <c r="F15" s="13" t="s">
        <v>1018</v>
      </c>
      <c r="G15" s="130" t="s">
        <v>941</v>
      </c>
      <c r="H15" s="13" t="s">
        <v>942</v>
      </c>
      <c r="I15" s="14" t="s">
        <v>936</v>
      </c>
      <c r="J15" s="14"/>
      <c r="K15" s="14">
        <f t="shared" si="0"/>
        <v>0</v>
      </c>
      <c r="L15" s="13"/>
      <c r="M15" s="13"/>
      <c r="N15" s="13"/>
      <c r="O15" s="16">
        <v>39706</v>
      </c>
      <c r="P15" s="16">
        <v>39813</v>
      </c>
      <c r="Q15" s="13" t="s">
        <v>1358</v>
      </c>
    </row>
    <row r="16" spans="1:17" ht="51">
      <c r="A16" s="392"/>
      <c r="B16" s="431"/>
      <c r="C16" s="437"/>
      <c r="D16" s="336"/>
      <c r="E16" s="131" t="s">
        <v>819</v>
      </c>
      <c r="F16" s="13" t="s">
        <v>1018</v>
      </c>
      <c r="G16" s="12" t="s">
        <v>943</v>
      </c>
      <c r="H16" s="13" t="s">
        <v>736</v>
      </c>
      <c r="I16" s="14">
        <v>1</v>
      </c>
      <c r="J16" s="14"/>
      <c r="K16" s="14">
        <f t="shared" si="0"/>
        <v>0</v>
      </c>
      <c r="L16" s="13"/>
      <c r="M16" s="13"/>
      <c r="N16" s="13"/>
      <c r="O16" s="176"/>
      <c r="P16" s="176"/>
      <c r="Q16" s="13"/>
    </row>
    <row r="17" spans="1:17" ht="38.25">
      <c r="A17" s="392"/>
      <c r="B17" s="431"/>
      <c r="C17" s="289"/>
      <c r="D17" s="326"/>
      <c r="E17" s="132" t="s">
        <v>820</v>
      </c>
      <c r="F17" s="13" t="s">
        <v>1018</v>
      </c>
      <c r="G17" s="12" t="s">
        <v>944</v>
      </c>
      <c r="H17" s="13" t="s">
        <v>945</v>
      </c>
      <c r="I17" s="179" t="s">
        <v>936</v>
      </c>
      <c r="J17" s="14"/>
      <c r="K17" s="14">
        <f t="shared" si="0"/>
        <v>0</v>
      </c>
      <c r="L17" s="13"/>
      <c r="M17" s="13"/>
      <c r="N17" s="13"/>
      <c r="O17" s="176"/>
      <c r="P17" s="176"/>
      <c r="Q17" s="13"/>
    </row>
    <row r="18" spans="1:17" ht="51">
      <c r="A18" s="392"/>
      <c r="B18" s="431"/>
      <c r="C18" s="174" t="s">
        <v>821</v>
      </c>
      <c r="D18" s="13" t="s">
        <v>822</v>
      </c>
      <c r="E18" s="13" t="s">
        <v>823</v>
      </c>
      <c r="F18" s="13" t="s">
        <v>824</v>
      </c>
      <c r="G18" s="12" t="s">
        <v>946</v>
      </c>
      <c r="H18" s="13" t="s">
        <v>947</v>
      </c>
      <c r="I18" s="14">
        <v>1</v>
      </c>
      <c r="J18" s="14"/>
      <c r="K18" s="14">
        <f t="shared" si="0"/>
        <v>0</v>
      </c>
      <c r="L18" s="13"/>
      <c r="M18" s="13"/>
      <c r="N18" s="13"/>
      <c r="O18" s="16">
        <v>39692</v>
      </c>
      <c r="P18" s="13" t="s">
        <v>948</v>
      </c>
      <c r="Q18" s="13" t="s">
        <v>949</v>
      </c>
    </row>
    <row r="19" spans="1:17" ht="76.5">
      <c r="A19" s="444"/>
      <c r="B19" s="431"/>
      <c r="C19" s="174" t="s">
        <v>825</v>
      </c>
      <c r="D19" s="204" t="s">
        <v>950</v>
      </c>
      <c r="E19" s="13" t="s">
        <v>951</v>
      </c>
      <c r="F19" s="205" t="s">
        <v>952</v>
      </c>
      <c r="G19" s="177" t="s">
        <v>953</v>
      </c>
      <c r="H19" s="13" t="s">
        <v>954</v>
      </c>
      <c r="I19" s="14"/>
      <c r="J19" s="14"/>
      <c r="K19" s="14">
        <f t="shared" si="0"/>
        <v>0</v>
      </c>
      <c r="L19" s="14">
        <v>3</v>
      </c>
      <c r="M19" s="13"/>
      <c r="N19" s="13"/>
      <c r="O19" s="176"/>
      <c r="P19" s="176"/>
      <c r="Q19" s="13" t="s">
        <v>1358</v>
      </c>
    </row>
  </sheetData>
  <mergeCells count="28">
    <mergeCell ref="B1:Q1"/>
    <mergeCell ref="B2:Q2"/>
    <mergeCell ref="A3:A4"/>
    <mergeCell ref="B3:B4"/>
    <mergeCell ref="C3:C4"/>
    <mergeCell ref="D3:D4"/>
    <mergeCell ref="E3:E4"/>
    <mergeCell ref="F3:F4"/>
    <mergeCell ref="G3:G4"/>
    <mergeCell ref="H3:I3"/>
    <mergeCell ref="J3:J4"/>
    <mergeCell ref="K3:N3"/>
    <mergeCell ref="O3:P3"/>
    <mergeCell ref="Q3:Q4"/>
    <mergeCell ref="E11:E12"/>
    <mergeCell ref="F11:F12"/>
    <mergeCell ref="F5:F7"/>
    <mergeCell ref="D11:D12"/>
    <mergeCell ref="L11:L12"/>
    <mergeCell ref="D14:D17"/>
    <mergeCell ref="A5:A19"/>
    <mergeCell ref="B5:B7"/>
    <mergeCell ref="C5:C6"/>
    <mergeCell ref="D5:D7"/>
    <mergeCell ref="B9:B19"/>
    <mergeCell ref="C9:C10"/>
    <mergeCell ref="D9:D10"/>
    <mergeCell ref="C11:C17"/>
  </mergeCells>
  <printOptions/>
  <pageMargins left="0.75" right="0.75" top="1" bottom="1" header="0" footer="0"/>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Q15"/>
  <sheetViews>
    <sheetView workbookViewId="0" topLeftCell="G13">
      <selection activeCell="E10" sqref="E10"/>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76.5">
      <c r="A5" s="445" t="s">
        <v>826</v>
      </c>
      <c r="B5" s="206" t="s">
        <v>827</v>
      </c>
      <c r="C5" s="174" t="s">
        <v>828</v>
      </c>
      <c r="D5" s="13" t="s">
        <v>829</v>
      </c>
      <c r="E5" s="13" t="s">
        <v>830</v>
      </c>
      <c r="F5" s="13" t="s">
        <v>955</v>
      </c>
      <c r="G5" s="12" t="s">
        <v>956</v>
      </c>
      <c r="H5" s="13" t="s">
        <v>957</v>
      </c>
      <c r="I5" s="14">
        <v>1</v>
      </c>
      <c r="J5" s="14">
        <v>2</v>
      </c>
      <c r="K5" s="14">
        <f aca="true" t="shared" si="0" ref="K5:N6">SUM(K4)</f>
        <v>0</v>
      </c>
      <c r="L5" s="14">
        <v>2</v>
      </c>
      <c r="M5" s="14"/>
      <c r="N5" s="14"/>
      <c r="O5" s="210">
        <v>39692</v>
      </c>
      <c r="P5" s="210">
        <v>39783</v>
      </c>
      <c r="Q5" s="13" t="s">
        <v>831</v>
      </c>
    </row>
    <row r="6" spans="1:17" ht="25.5">
      <c r="A6" s="446"/>
      <c r="B6" s="18" t="s">
        <v>253</v>
      </c>
      <c r="C6" s="184"/>
      <c r="D6" s="52"/>
      <c r="E6" s="21"/>
      <c r="F6" s="21"/>
      <c r="G6" s="22"/>
      <c r="H6" s="21"/>
      <c r="I6" s="20"/>
      <c r="J6" s="20"/>
      <c r="K6" s="20">
        <f t="shared" si="0"/>
        <v>0</v>
      </c>
      <c r="L6" s="20">
        <f t="shared" si="0"/>
        <v>2</v>
      </c>
      <c r="M6" s="20">
        <f t="shared" si="0"/>
        <v>0</v>
      </c>
      <c r="N6" s="20">
        <f t="shared" si="0"/>
        <v>0</v>
      </c>
      <c r="O6" s="25"/>
      <c r="P6" s="25"/>
      <c r="Q6" s="21"/>
    </row>
    <row r="7" spans="1:17" ht="63.75">
      <c r="A7" s="446"/>
      <c r="B7" s="447" t="s">
        <v>832</v>
      </c>
      <c r="C7" s="174" t="s">
        <v>833</v>
      </c>
      <c r="D7" s="325" t="s">
        <v>834</v>
      </c>
      <c r="E7" s="13" t="s">
        <v>958</v>
      </c>
      <c r="F7" s="13" t="s">
        <v>1220</v>
      </c>
      <c r="G7" s="12" t="s">
        <v>959</v>
      </c>
      <c r="H7" s="13" t="s">
        <v>835</v>
      </c>
      <c r="I7" s="14">
        <v>15</v>
      </c>
      <c r="J7" s="14">
        <v>1</v>
      </c>
      <c r="K7" s="14">
        <v>0</v>
      </c>
      <c r="L7" s="14">
        <v>1</v>
      </c>
      <c r="M7" s="14"/>
      <c r="N7" s="14"/>
      <c r="O7" s="210">
        <v>39722</v>
      </c>
      <c r="P7" s="210">
        <v>39722</v>
      </c>
      <c r="Q7" s="13" t="s">
        <v>836</v>
      </c>
    </row>
    <row r="8" spans="1:17" ht="42.75">
      <c r="A8" s="446"/>
      <c r="B8" s="448"/>
      <c r="C8" s="174" t="s">
        <v>837</v>
      </c>
      <c r="D8" s="326"/>
      <c r="E8" s="13" t="s">
        <v>838</v>
      </c>
      <c r="F8" s="13" t="s">
        <v>1220</v>
      </c>
      <c r="G8" s="12" t="s">
        <v>124</v>
      </c>
      <c r="H8" s="13" t="s">
        <v>839</v>
      </c>
      <c r="I8" s="14">
        <v>1000</v>
      </c>
      <c r="J8" s="14">
        <v>1</v>
      </c>
      <c r="K8" s="14">
        <v>0</v>
      </c>
      <c r="L8" s="14">
        <v>1</v>
      </c>
      <c r="M8" s="14"/>
      <c r="N8" s="14"/>
      <c r="O8" s="210">
        <v>39753</v>
      </c>
      <c r="P8" s="210" t="s">
        <v>840</v>
      </c>
      <c r="Q8" s="13" t="s">
        <v>836</v>
      </c>
    </row>
    <row r="9" spans="1:17" ht="25.5">
      <c r="A9" s="446"/>
      <c r="B9" s="18" t="s">
        <v>253</v>
      </c>
      <c r="C9" s="184"/>
      <c r="D9" s="69"/>
      <c r="E9" s="21"/>
      <c r="F9" s="21"/>
      <c r="G9" s="22"/>
      <c r="H9" s="21"/>
      <c r="I9" s="20"/>
      <c r="J9" s="20"/>
      <c r="K9" s="20">
        <f>+K8+K7</f>
        <v>0</v>
      </c>
      <c r="L9" s="20">
        <f>+L8+L7</f>
        <v>2</v>
      </c>
      <c r="M9" s="20">
        <f>+M8+M7</f>
        <v>0</v>
      </c>
      <c r="N9" s="20">
        <f>+N8+N7</f>
        <v>0</v>
      </c>
      <c r="O9" s="25"/>
      <c r="P9" s="21"/>
      <c r="Q9" s="21"/>
    </row>
    <row r="10" spans="1:17" ht="63.75">
      <c r="A10" s="446"/>
      <c r="B10" s="447" t="s">
        <v>841</v>
      </c>
      <c r="C10" s="288" t="s">
        <v>842</v>
      </c>
      <c r="D10" s="325" t="s">
        <v>843</v>
      </c>
      <c r="E10" s="133" t="s">
        <v>960</v>
      </c>
      <c r="F10" s="13" t="s">
        <v>1220</v>
      </c>
      <c r="G10" s="12" t="s">
        <v>961</v>
      </c>
      <c r="H10" s="13" t="s">
        <v>844</v>
      </c>
      <c r="I10" s="14">
        <v>4</v>
      </c>
      <c r="J10" s="14">
        <f>+K10+L10+M10+N10</f>
        <v>2</v>
      </c>
      <c r="K10" s="14"/>
      <c r="L10" s="14">
        <v>2</v>
      </c>
      <c r="M10" s="14"/>
      <c r="N10" s="14"/>
      <c r="O10" s="210">
        <v>39783</v>
      </c>
      <c r="P10" s="210">
        <v>39783</v>
      </c>
      <c r="Q10" s="13" t="s">
        <v>836</v>
      </c>
    </row>
    <row r="11" spans="1:17" ht="89.25">
      <c r="A11" s="446"/>
      <c r="B11" s="449"/>
      <c r="C11" s="437"/>
      <c r="D11" s="336"/>
      <c r="E11" s="13" t="s">
        <v>845</v>
      </c>
      <c r="F11" s="13" t="s">
        <v>1220</v>
      </c>
      <c r="G11" s="12" t="s">
        <v>962</v>
      </c>
      <c r="H11" s="13" t="s">
        <v>846</v>
      </c>
      <c r="I11" s="14">
        <v>4</v>
      </c>
      <c r="J11" s="14">
        <f>+K11+L11+M11+N11</f>
        <v>0</v>
      </c>
      <c r="K11" s="14"/>
      <c r="L11" s="14">
        <v>0</v>
      </c>
      <c r="M11" s="14"/>
      <c r="N11" s="14"/>
      <c r="O11" s="210">
        <v>39783</v>
      </c>
      <c r="P11" s="210">
        <v>39783</v>
      </c>
      <c r="Q11" s="13" t="s">
        <v>963</v>
      </c>
    </row>
    <row r="12" spans="1:17" ht="63.75">
      <c r="A12" s="446"/>
      <c r="B12" s="449"/>
      <c r="C12" s="289"/>
      <c r="D12" s="326"/>
      <c r="E12" s="13" t="s">
        <v>847</v>
      </c>
      <c r="F12" s="13" t="s">
        <v>1220</v>
      </c>
      <c r="G12" s="14" t="s">
        <v>964</v>
      </c>
      <c r="H12" s="13" t="s">
        <v>848</v>
      </c>
      <c r="I12" s="14">
        <v>1</v>
      </c>
      <c r="J12" s="14">
        <f>+K12+L12+M12+N12</f>
        <v>1</v>
      </c>
      <c r="K12" s="14"/>
      <c r="L12" s="14">
        <v>1</v>
      </c>
      <c r="M12" s="14"/>
      <c r="N12" s="14"/>
      <c r="O12" s="210">
        <v>39783</v>
      </c>
      <c r="P12" s="210">
        <v>39783</v>
      </c>
      <c r="Q12" s="13" t="s">
        <v>241</v>
      </c>
    </row>
    <row r="13" spans="1:17" ht="102">
      <c r="A13" s="446"/>
      <c r="B13" s="449"/>
      <c r="C13" s="174" t="s">
        <v>849</v>
      </c>
      <c r="D13" s="13" t="s">
        <v>850</v>
      </c>
      <c r="E13" s="13" t="s">
        <v>851</v>
      </c>
      <c r="F13" s="13" t="s">
        <v>852</v>
      </c>
      <c r="G13" s="14" t="s">
        <v>965</v>
      </c>
      <c r="H13" s="13" t="s">
        <v>853</v>
      </c>
      <c r="I13" s="14">
        <v>4</v>
      </c>
      <c r="J13" s="14">
        <f>+K13+L13+M13+N13</f>
        <v>2</v>
      </c>
      <c r="K13" s="14"/>
      <c r="L13" s="14">
        <v>2</v>
      </c>
      <c r="M13" s="14"/>
      <c r="N13" s="14"/>
      <c r="O13" s="210">
        <v>39722</v>
      </c>
      <c r="P13" s="210">
        <v>39753</v>
      </c>
      <c r="Q13" s="13" t="s">
        <v>854</v>
      </c>
    </row>
    <row r="14" spans="1:17" ht="25.5">
      <c r="A14" s="446"/>
      <c r="B14" s="18" t="s">
        <v>253</v>
      </c>
      <c r="C14" s="207"/>
      <c r="D14" s="21"/>
      <c r="E14" s="21"/>
      <c r="F14" s="21"/>
      <c r="G14" s="22"/>
      <c r="H14" s="21"/>
      <c r="I14" s="20"/>
      <c r="J14" s="20">
        <f>SUM(J10:J13)</f>
        <v>5</v>
      </c>
      <c r="K14" s="20">
        <f>+K13+K12+K11+K10</f>
        <v>0</v>
      </c>
      <c r="L14" s="20">
        <f>+L13+L12+L11+L10</f>
        <v>5</v>
      </c>
      <c r="M14" s="20">
        <f>+M13+M12+M11+M10</f>
        <v>0</v>
      </c>
      <c r="N14" s="20">
        <f>+N13+N12+N11+N10</f>
        <v>0</v>
      </c>
      <c r="O14" s="21"/>
      <c r="P14" s="21"/>
      <c r="Q14" s="21"/>
    </row>
    <row r="15" spans="1:17" ht="14.25">
      <c r="A15" s="197"/>
      <c r="B15" s="41" t="s">
        <v>459</v>
      </c>
      <c r="C15" s="208"/>
      <c r="D15" s="44"/>
      <c r="E15" s="44"/>
      <c r="F15" s="44"/>
      <c r="G15" s="45"/>
      <c r="H15" s="44"/>
      <c r="I15" s="46"/>
      <c r="J15" s="209">
        <f>+K15+L15+M15+N15</f>
        <v>9</v>
      </c>
      <c r="K15" s="209">
        <f>+K14+K9+K6</f>
        <v>0</v>
      </c>
      <c r="L15" s="209">
        <f>+L14+L9+L6</f>
        <v>9</v>
      </c>
      <c r="M15" s="209">
        <f>+M14+M9+M6</f>
        <v>0</v>
      </c>
      <c r="N15" s="209">
        <f>+N14+N9+N6</f>
        <v>0</v>
      </c>
      <c r="O15" s="44"/>
      <c r="P15" s="44"/>
      <c r="Q15" s="44"/>
    </row>
  </sheetData>
  <mergeCells count="20">
    <mergeCell ref="Q3:Q4"/>
    <mergeCell ref="B1:Q1"/>
    <mergeCell ref="B2:Q2"/>
    <mergeCell ref="A3:A4"/>
    <mergeCell ref="B3:B4"/>
    <mergeCell ref="C3:C4"/>
    <mergeCell ref="D3:D4"/>
    <mergeCell ref="E3:E4"/>
    <mergeCell ref="F3:F4"/>
    <mergeCell ref="G3:G4"/>
    <mergeCell ref="A5:A14"/>
    <mergeCell ref="J3:J4"/>
    <mergeCell ref="K3:N3"/>
    <mergeCell ref="O3:P3"/>
    <mergeCell ref="H3:I3"/>
    <mergeCell ref="B7:B8"/>
    <mergeCell ref="D7:D8"/>
    <mergeCell ref="B10:B13"/>
    <mergeCell ref="C10:C12"/>
    <mergeCell ref="D10:D12"/>
  </mergeCells>
  <printOptions/>
  <pageMargins left="0.75" right="0.75" top="1" bottom="1" header="0" footer="0"/>
  <pageSetup orientation="portrait" paperSize="9"/>
</worksheet>
</file>

<file path=xl/worksheets/sheet8.xml><?xml version="1.0" encoding="utf-8"?>
<worksheet xmlns="http://schemas.openxmlformats.org/spreadsheetml/2006/main" xmlns:r="http://schemas.openxmlformats.org/officeDocument/2006/relationships">
  <dimension ref="A1:Q17"/>
  <sheetViews>
    <sheetView workbookViewId="0" topLeftCell="H10">
      <selection activeCell="O15" sqref="O15"/>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85.5">
      <c r="A5" s="450" t="s">
        <v>855</v>
      </c>
      <c r="B5" s="211" t="s">
        <v>856</v>
      </c>
      <c r="C5" s="174" t="s">
        <v>857</v>
      </c>
      <c r="D5" s="13" t="s">
        <v>858</v>
      </c>
      <c r="E5" s="13" t="s">
        <v>859</v>
      </c>
      <c r="F5" s="13" t="s">
        <v>860</v>
      </c>
      <c r="G5" s="12" t="s">
        <v>966</v>
      </c>
      <c r="H5" s="13" t="s">
        <v>861</v>
      </c>
      <c r="I5" s="14">
        <v>100</v>
      </c>
      <c r="J5" s="14">
        <f>+K5+L5+M5+N5</f>
        <v>1.3</v>
      </c>
      <c r="K5" s="14"/>
      <c r="L5" s="14">
        <v>1.3</v>
      </c>
      <c r="M5" s="14"/>
      <c r="N5" s="14"/>
      <c r="O5" s="210">
        <v>39722</v>
      </c>
      <c r="P5" s="210">
        <v>39722</v>
      </c>
      <c r="Q5" s="13" t="s">
        <v>862</v>
      </c>
    </row>
    <row r="6" spans="1:17" ht="25.5">
      <c r="A6" s="451"/>
      <c r="B6" s="18" t="s">
        <v>253</v>
      </c>
      <c r="C6" s="184"/>
      <c r="D6" s="52"/>
      <c r="E6" s="21"/>
      <c r="F6" s="21"/>
      <c r="G6" s="22"/>
      <c r="H6" s="21"/>
      <c r="I6" s="20"/>
      <c r="J6" s="20">
        <f>+K6+L6+M6+N6</f>
        <v>1.3</v>
      </c>
      <c r="K6" s="20">
        <f>+K5</f>
        <v>0</v>
      </c>
      <c r="L6" s="20">
        <f>+L5</f>
        <v>1.3</v>
      </c>
      <c r="M6" s="20">
        <f>+M5</f>
        <v>0</v>
      </c>
      <c r="N6" s="20">
        <f>+N5</f>
        <v>0</v>
      </c>
      <c r="O6" s="25"/>
      <c r="P6" s="25"/>
      <c r="Q6" s="21"/>
    </row>
    <row r="7" spans="1:17" ht="38.25">
      <c r="A7" s="451"/>
      <c r="B7" s="452" t="s">
        <v>863</v>
      </c>
      <c r="C7" s="174" t="s">
        <v>864</v>
      </c>
      <c r="D7" s="325" t="s">
        <v>967</v>
      </c>
      <c r="E7" s="13" t="s">
        <v>865</v>
      </c>
      <c r="F7" s="13" t="s">
        <v>866</v>
      </c>
      <c r="G7" s="12" t="s">
        <v>968</v>
      </c>
      <c r="H7" s="13" t="s">
        <v>867</v>
      </c>
      <c r="I7" s="14">
        <v>1</v>
      </c>
      <c r="J7" s="14">
        <f aca="true" t="shared" si="0" ref="J7:J12">+K7+L7+M7+N7</f>
        <v>1.5</v>
      </c>
      <c r="K7" s="14"/>
      <c r="L7" s="14">
        <v>1.5</v>
      </c>
      <c r="M7" s="14"/>
      <c r="N7" s="14"/>
      <c r="O7" s="210">
        <v>39753</v>
      </c>
      <c r="P7" s="210">
        <v>39782</v>
      </c>
      <c r="Q7" s="13" t="s">
        <v>862</v>
      </c>
    </row>
    <row r="8" spans="1:17" ht="85.5">
      <c r="A8" s="451"/>
      <c r="B8" s="454"/>
      <c r="C8" s="174" t="s">
        <v>969</v>
      </c>
      <c r="D8" s="326"/>
      <c r="E8" s="13" t="s">
        <v>868</v>
      </c>
      <c r="F8" s="13" t="s">
        <v>869</v>
      </c>
      <c r="G8" s="12" t="s">
        <v>970</v>
      </c>
      <c r="H8" s="13" t="s">
        <v>870</v>
      </c>
      <c r="I8" s="14">
        <v>25</v>
      </c>
      <c r="J8" s="14">
        <f t="shared" si="0"/>
        <v>0.7</v>
      </c>
      <c r="K8" s="14"/>
      <c r="L8" s="14">
        <v>0.7</v>
      </c>
      <c r="M8" s="14"/>
      <c r="N8" s="14"/>
      <c r="O8" s="210">
        <v>39753</v>
      </c>
      <c r="P8" s="210">
        <v>39813</v>
      </c>
      <c r="Q8" s="13" t="s">
        <v>862</v>
      </c>
    </row>
    <row r="9" spans="1:17" ht="25.5">
      <c r="A9" s="451"/>
      <c r="B9" s="18" t="s">
        <v>253</v>
      </c>
      <c r="C9" s="184"/>
      <c r="D9" s="69"/>
      <c r="E9" s="21"/>
      <c r="F9" s="21"/>
      <c r="G9" s="22"/>
      <c r="H9" s="21"/>
      <c r="I9" s="20"/>
      <c r="J9" s="20">
        <f t="shared" si="0"/>
        <v>2.2</v>
      </c>
      <c r="K9" s="20">
        <f>+K8+K7</f>
        <v>0</v>
      </c>
      <c r="L9" s="20">
        <f>+L8+L7</f>
        <v>2.2</v>
      </c>
      <c r="M9" s="20">
        <f>+M8+M7</f>
        <v>0</v>
      </c>
      <c r="N9" s="20">
        <f>+N8+N7</f>
        <v>0</v>
      </c>
      <c r="O9" s="21"/>
      <c r="P9" s="21"/>
      <c r="Q9" s="21"/>
    </row>
    <row r="10" spans="1:17" ht="76.5">
      <c r="A10" s="451"/>
      <c r="B10" s="452" t="s">
        <v>871</v>
      </c>
      <c r="C10" s="174" t="s">
        <v>872</v>
      </c>
      <c r="D10" s="325" t="s">
        <v>873</v>
      </c>
      <c r="E10" s="13" t="s">
        <v>874</v>
      </c>
      <c r="F10" s="13" t="s">
        <v>869</v>
      </c>
      <c r="G10" s="12" t="s">
        <v>971</v>
      </c>
      <c r="H10" s="13" t="s">
        <v>870</v>
      </c>
      <c r="I10" s="14">
        <v>10</v>
      </c>
      <c r="J10" s="14">
        <f t="shared" si="0"/>
        <v>0.5</v>
      </c>
      <c r="K10" s="14"/>
      <c r="L10" s="14">
        <v>0.5</v>
      </c>
      <c r="M10" s="14"/>
      <c r="N10" s="14"/>
      <c r="O10" s="210">
        <v>39753</v>
      </c>
      <c r="P10" s="210">
        <v>39813</v>
      </c>
      <c r="Q10" s="13" t="s">
        <v>862</v>
      </c>
    </row>
    <row r="11" spans="1:17" ht="51">
      <c r="A11" s="451"/>
      <c r="B11" s="453"/>
      <c r="C11" s="174" t="s">
        <v>875</v>
      </c>
      <c r="D11" s="326"/>
      <c r="E11" s="13" t="s">
        <v>876</v>
      </c>
      <c r="F11" s="13" t="s">
        <v>869</v>
      </c>
      <c r="G11" s="12" t="s">
        <v>972</v>
      </c>
      <c r="H11" s="13" t="s">
        <v>877</v>
      </c>
      <c r="I11" s="14">
        <v>5</v>
      </c>
      <c r="J11" s="14">
        <f>+K11+L11+M11+N11</f>
        <v>0</v>
      </c>
      <c r="K11" s="14"/>
      <c r="L11" s="14">
        <v>0</v>
      </c>
      <c r="M11" s="14"/>
      <c r="N11" s="14"/>
      <c r="O11" s="16">
        <v>39644</v>
      </c>
      <c r="P11" s="16">
        <v>39659</v>
      </c>
      <c r="Q11" s="13" t="s">
        <v>862</v>
      </c>
    </row>
    <row r="12" spans="1:17" ht="63.75">
      <c r="A12" s="451"/>
      <c r="B12" s="454"/>
      <c r="C12" s="174" t="s">
        <v>878</v>
      </c>
      <c r="D12" s="13" t="s">
        <v>879</v>
      </c>
      <c r="E12" s="13" t="s">
        <v>880</v>
      </c>
      <c r="F12" s="13" t="s">
        <v>881</v>
      </c>
      <c r="G12" s="12" t="s">
        <v>973</v>
      </c>
      <c r="H12" s="13" t="s">
        <v>882</v>
      </c>
      <c r="I12" s="14">
        <v>1</v>
      </c>
      <c r="J12" s="14">
        <f t="shared" si="0"/>
        <v>1</v>
      </c>
      <c r="K12" s="14"/>
      <c r="L12" s="14">
        <v>1</v>
      </c>
      <c r="M12" s="14"/>
      <c r="N12" s="14"/>
      <c r="O12" s="16">
        <v>39753</v>
      </c>
      <c r="P12" s="16">
        <v>39813</v>
      </c>
      <c r="Q12" s="13" t="s">
        <v>1320</v>
      </c>
    </row>
    <row r="13" spans="1:17" ht="25.5">
      <c r="A13" s="451"/>
      <c r="B13" s="18" t="s">
        <v>253</v>
      </c>
      <c r="C13" s="199"/>
      <c r="D13" s="52"/>
      <c r="E13" s="21"/>
      <c r="F13" s="21"/>
      <c r="G13" s="22"/>
      <c r="H13" s="21"/>
      <c r="I13" s="20"/>
      <c r="J13" s="20">
        <f>+K13+L13+M13+N13</f>
        <v>1.5</v>
      </c>
      <c r="K13" s="20">
        <f>+K12+K11+K10</f>
        <v>0</v>
      </c>
      <c r="L13" s="20">
        <f>+L12+L11+L10</f>
        <v>1.5</v>
      </c>
      <c r="M13" s="20">
        <v>0</v>
      </c>
      <c r="N13" s="20">
        <v>0</v>
      </c>
      <c r="O13" s="21"/>
      <c r="P13" s="21"/>
      <c r="Q13" s="21"/>
    </row>
    <row r="14" spans="1:17" ht="51">
      <c r="A14" s="451"/>
      <c r="B14" s="452" t="s">
        <v>883</v>
      </c>
      <c r="C14" s="288" t="s">
        <v>884</v>
      </c>
      <c r="D14" s="325" t="s">
        <v>885</v>
      </c>
      <c r="E14" s="13" t="s">
        <v>886</v>
      </c>
      <c r="F14" s="13" t="s">
        <v>887</v>
      </c>
      <c r="G14" s="12" t="s">
        <v>974</v>
      </c>
      <c r="H14" s="13" t="s">
        <v>870</v>
      </c>
      <c r="I14" s="14">
        <v>50</v>
      </c>
      <c r="J14" s="14"/>
      <c r="K14" s="14"/>
      <c r="L14" s="13"/>
      <c r="M14" s="13"/>
      <c r="N14" s="13"/>
      <c r="O14" s="212"/>
      <c r="P14" s="212"/>
      <c r="Q14" s="13" t="s">
        <v>975</v>
      </c>
    </row>
    <row r="15" spans="1:17" ht="63.75">
      <c r="A15" s="451"/>
      <c r="B15" s="453"/>
      <c r="C15" s="289"/>
      <c r="D15" s="326"/>
      <c r="E15" s="13" t="s">
        <v>888</v>
      </c>
      <c r="F15" s="13" t="s">
        <v>887</v>
      </c>
      <c r="G15" s="12" t="s">
        <v>976</v>
      </c>
      <c r="H15" s="13" t="s">
        <v>889</v>
      </c>
      <c r="I15" s="14">
        <v>50</v>
      </c>
      <c r="J15" s="14"/>
      <c r="K15" s="14"/>
      <c r="L15" s="13"/>
      <c r="M15" s="13"/>
      <c r="N15" s="13"/>
      <c r="O15" s="212"/>
      <c r="P15" s="212"/>
      <c r="Q15" s="13" t="s">
        <v>975</v>
      </c>
    </row>
    <row r="16" spans="1:17" ht="25.5">
      <c r="A16" s="451"/>
      <c r="B16" s="18" t="s">
        <v>253</v>
      </c>
      <c r="C16" s="173"/>
      <c r="D16" s="20"/>
      <c r="E16" s="21"/>
      <c r="F16" s="21"/>
      <c r="G16" s="22"/>
      <c r="H16" s="21"/>
      <c r="I16" s="20"/>
      <c r="J16" s="20">
        <f>+K16+L16+M16+N16</f>
        <v>0</v>
      </c>
      <c r="K16" s="20">
        <f>+K15+K14</f>
        <v>0</v>
      </c>
      <c r="L16" s="20">
        <f>+L15+L14</f>
        <v>0</v>
      </c>
      <c r="M16" s="20"/>
      <c r="N16" s="20"/>
      <c r="O16" s="21"/>
      <c r="P16" s="21"/>
      <c r="Q16" s="21"/>
    </row>
    <row r="17" spans="1:17" ht="14.25">
      <c r="A17" s="451"/>
      <c r="B17" s="213"/>
      <c r="C17" s="214"/>
      <c r="D17" s="215"/>
      <c r="E17" s="216"/>
      <c r="F17" s="216"/>
      <c r="G17" s="217"/>
      <c r="H17" s="216"/>
      <c r="I17" s="215"/>
      <c r="J17" s="218">
        <f>+J16+J13+J9+J6</f>
        <v>5</v>
      </c>
      <c r="K17" s="218">
        <f>+K16+K13+K9+K6</f>
        <v>0</v>
      </c>
      <c r="L17" s="218">
        <f>+L16+L13+L9+L6</f>
        <v>5</v>
      </c>
      <c r="M17" s="218">
        <f>+M16+M13+M9+M6</f>
        <v>0</v>
      </c>
      <c r="N17" s="218">
        <f>+N16+N13+N9+N6</f>
        <v>0</v>
      </c>
      <c r="O17" s="216"/>
      <c r="P17" s="216"/>
      <c r="Q17" s="216"/>
    </row>
  </sheetData>
  <mergeCells count="22">
    <mergeCell ref="B1:Q1"/>
    <mergeCell ref="B2:Q2"/>
    <mergeCell ref="A3:A4"/>
    <mergeCell ref="B3:B4"/>
    <mergeCell ref="C3:C4"/>
    <mergeCell ref="D3:D4"/>
    <mergeCell ref="E3:E4"/>
    <mergeCell ref="F3:F4"/>
    <mergeCell ref="G3:G4"/>
    <mergeCell ref="H3:I3"/>
    <mergeCell ref="J3:J4"/>
    <mergeCell ref="K3:N3"/>
    <mergeCell ref="O3:P3"/>
    <mergeCell ref="Q3:Q4"/>
    <mergeCell ref="A5:A17"/>
    <mergeCell ref="B10:B12"/>
    <mergeCell ref="D10:D11"/>
    <mergeCell ref="B14:B15"/>
    <mergeCell ref="C14:C15"/>
    <mergeCell ref="D14:D15"/>
    <mergeCell ref="B7:B8"/>
    <mergeCell ref="D7:D8"/>
  </mergeCells>
  <printOptions/>
  <pageMargins left="0.75" right="0.75" top="1" bottom="1" header="0" footer="0"/>
  <pageSetup orientation="portrait" paperSize="9"/>
</worksheet>
</file>

<file path=xl/worksheets/sheet9.xml><?xml version="1.0" encoding="utf-8"?>
<worksheet xmlns="http://schemas.openxmlformats.org/spreadsheetml/2006/main" xmlns:r="http://schemas.openxmlformats.org/officeDocument/2006/relationships">
  <dimension ref="A1:Q23"/>
  <sheetViews>
    <sheetView workbookViewId="0" topLeftCell="F16">
      <selection activeCell="A26" sqref="A26:A27"/>
    </sheetView>
  </sheetViews>
  <sheetFormatPr defaultColWidth="11.421875" defaultRowHeight="12.75"/>
  <cols>
    <col min="1" max="1" width="15.8515625" style="1" customWidth="1"/>
    <col min="2" max="2" width="18.28125" style="2" customWidth="1"/>
    <col min="3" max="3" width="23.28125" style="1" customWidth="1"/>
    <col min="4" max="4" width="24.421875" style="3" customWidth="1"/>
    <col min="5" max="5" width="26.421875" style="3" customWidth="1"/>
    <col min="6" max="6" width="27.140625" style="3" customWidth="1"/>
    <col min="7" max="7" width="21.57421875" style="4" customWidth="1"/>
    <col min="8" max="8" width="24.7109375" style="3" customWidth="1"/>
    <col min="9" max="9" width="13.8515625" style="5" customWidth="1"/>
    <col min="10" max="10" width="15.140625" style="5" customWidth="1"/>
    <col min="11" max="11" width="13.421875" style="5" customWidth="1"/>
    <col min="12" max="12" width="16.28125" style="3" bestFit="1" customWidth="1"/>
    <col min="13" max="13" width="12.00390625" style="3" customWidth="1"/>
    <col min="14" max="14" width="10.8515625" style="3" customWidth="1"/>
    <col min="15" max="15" width="11.8515625" style="3" bestFit="1" customWidth="1"/>
    <col min="16" max="16" width="13.28125" style="3" bestFit="1" customWidth="1"/>
    <col min="17" max="17" width="17.00390625" style="3" customWidth="1"/>
    <col min="18" max="16384" width="11.421875" style="1" customWidth="1"/>
  </cols>
  <sheetData>
    <row r="1" spans="2:17" ht="20.25">
      <c r="B1" s="406" t="s">
        <v>1219</v>
      </c>
      <c r="C1" s="406"/>
      <c r="D1" s="406"/>
      <c r="E1" s="406"/>
      <c r="F1" s="406"/>
      <c r="G1" s="406"/>
      <c r="H1" s="406"/>
      <c r="I1" s="406"/>
      <c r="J1" s="406"/>
      <c r="K1" s="406"/>
      <c r="L1" s="406"/>
      <c r="M1" s="406"/>
      <c r="N1" s="406"/>
      <c r="O1" s="406"/>
      <c r="P1" s="406"/>
      <c r="Q1" s="406"/>
    </row>
    <row r="2" spans="2:17" ht="20.25">
      <c r="B2" s="406" t="s">
        <v>1220</v>
      </c>
      <c r="C2" s="406"/>
      <c r="D2" s="406"/>
      <c r="E2" s="406"/>
      <c r="F2" s="406"/>
      <c r="G2" s="406"/>
      <c r="H2" s="406"/>
      <c r="I2" s="406"/>
      <c r="J2" s="406"/>
      <c r="K2" s="406"/>
      <c r="L2" s="406"/>
      <c r="M2" s="406"/>
      <c r="N2" s="406"/>
      <c r="O2" s="406"/>
      <c r="P2" s="406"/>
      <c r="Q2" s="406"/>
    </row>
    <row r="3" spans="1:17" ht="24" customHeight="1">
      <c r="A3" s="407" t="s">
        <v>1221</v>
      </c>
      <c r="B3" s="407" t="s">
        <v>1222</v>
      </c>
      <c r="C3" s="407" t="s">
        <v>1223</v>
      </c>
      <c r="D3" s="409" t="s">
        <v>1224</v>
      </c>
      <c r="E3" s="409" t="s">
        <v>1225</v>
      </c>
      <c r="F3" s="409" t="s">
        <v>1226</v>
      </c>
      <c r="G3" s="411" t="s">
        <v>1227</v>
      </c>
      <c r="H3" s="413" t="s">
        <v>1228</v>
      </c>
      <c r="I3" s="413"/>
      <c r="J3" s="402" t="s">
        <v>1229</v>
      </c>
      <c r="K3" s="403" t="s">
        <v>1230</v>
      </c>
      <c r="L3" s="403"/>
      <c r="M3" s="403"/>
      <c r="N3" s="403"/>
      <c r="O3" s="404" t="s">
        <v>1231</v>
      </c>
      <c r="P3" s="404"/>
      <c r="Q3" s="405" t="s">
        <v>1232</v>
      </c>
    </row>
    <row r="4" spans="1:17" ht="60.75" customHeight="1">
      <c r="A4" s="408"/>
      <c r="B4" s="408"/>
      <c r="C4" s="408"/>
      <c r="D4" s="410"/>
      <c r="E4" s="410"/>
      <c r="F4" s="410"/>
      <c r="G4" s="412"/>
      <c r="H4" s="6" t="s">
        <v>1233</v>
      </c>
      <c r="I4" s="6" t="s">
        <v>1234</v>
      </c>
      <c r="J4" s="402"/>
      <c r="K4" s="7" t="s">
        <v>1235</v>
      </c>
      <c r="L4" s="7" t="s">
        <v>1236</v>
      </c>
      <c r="M4" s="7" t="s">
        <v>229</v>
      </c>
      <c r="N4" s="7" t="s">
        <v>230</v>
      </c>
      <c r="O4" s="8" t="s">
        <v>231</v>
      </c>
      <c r="P4" s="9" t="s">
        <v>232</v>
      </c>
      <c r="Q4" s="405"/>
    </row>
    <row r="5" spans="1:17" ht="42.75">
      <c r="A5" s="455" t="s">
        <v>890</v>
      </c>
      <c r="B5" s="457" t="s">
        <v>891</v>
      </c>
      <c r="C5" s="141" t="s">
        <v>892</v>
      </c>
      <c r="D5" s="354" t="s">
        <v>893</v>
      </c>
      <c r="E5" s="124" t="s">
        <v>894</v>
      </c>
      <c r="F5" s="136" t="s">
        <v>895</v>
      </c>
      <c r="G5" s="12" t="s">
        <v>1098</v>
      </c>
      <c r="H5" s="13" t="s">
        <v>896</v>
      </c>
      <c r="I5" s="14">
        <v>25</v>
      </c>
      <c r="J5" s="14">
        <f>+K5+L5+M5+N5</f>
        <v>2</v>
      </c>
      <c r="K5" s="14">
        <f aca="true" t="shared" si="0" ref="K5:K12">SUM(K2:K4)</f>
        <v>0</v>
      </c>
      <c r="L5" s="14">
        <v>2</v>
      </c>
      <c r="M5" s="14"/>
      <c r="N5" s="14"/>
      <c r="O5" s="13"/>
      <c r="P5" s="13"/>
      <c r="Q5" s="13" t="s">
        <v>1099</v>
      </c>
    </row>
    <row r="6" spans="1:17" ht="38.25">
      <c r="A6" s="456"/>
      <c r="B6" s="458"/>
      <c r="C6" s="141"/>
      <c r="D6" s="355"/>
      <c r="E6" s="124" t="s">
        <v>0</v>
      </c>
      <c r="F6" s="136" t="s">
        <v>895</v>
      </c>
      <c r="G6" s="12" t="s">
        <v>1098</v>
      </c>
      <c r="H6" s="13" t="s">
        <v>1</v>
      </c>
      <c r="I6" s="14">
        <v>25</v>
      </c>
      <c r="J6" s="325">
        <f>+K6+L6+M6+N6</f>
        <v>5</v>
      </c>
      <c r="K6" s="325">
        <f t="shared" si="0"/>
        <v>0</v>
      </c>
      <c r="L6" s="325">
        <v>5</v>
      </c>
      <c r="M6" s="325"/>
      <c r="N6" s="325"/>
      <c r="O6" s="325"/>
      <c r="P6" s="325"/>
      <c r="Q6" s="325" t="s">
        <v>1099</v>
      </c>
    </row>
    <row r="7" spans="1:17" ht="71.25">
      <c r="A7" s="456"/>
      <c r="B7" s="458"/>
      <c r="C7" s="141" t="s">
        <v>2</v>
      </c>
      <c r="D7" s="460" t="s">
        <v>3</v>
      </c>
      <c r="E7" s="136" t="s">
        <v>4</v>
      </c>
      <c r="F7" s="136" t="s">
        <v>895</v>
      </c>
      <c r="G7" s="12" t="s">
        <v>1100</v>
      </c>
      <c r="H7" s="13" t="s">
        <v>5</v>
      </c>
      <c r="I7" s="14">
        <v>1</v>
      </c>
      <c r="J7" s="336"/>
      <c r="K7" s="336"/>
      <c r="L7" s="336"/>
      <c r="M7" s="336"/>
      <c r="N7" s="336"/>
      <c r="O7" s="336"/>
      <c r="P7" s="336"/>
      <c r="Q7" s="336"/>
    </row>
    <row r="8" spans="1:17" ht="51">
      <c r="A8" s="456"/>
      <c r="B8" s="458"/>
      <c r="C8" s="141"/>
      <c r="D8" s="460"/>
      <c r="E8" s="136" t="s">
        <v>6</v>
      </c>
      <c r="F8" s="136" t="s">
        <v>895</v>
      </c>
      <c r="G8" s="12" t="s">
        <v>1101</v>
      </c>
      <c r="H8" s="13" t="s">
        <v>1102</v>
      </c>
      <c r="I8" s="14">
        <v>1</v>
      </c>
      <c r="J8" s="326"/>
      <c r="K8" s="326"/>
      <c r="L8" s="326"/>
      <c r="M8" s="326"/>
      <c r="N8" s="326"/>
      <c r="O8" s="326"/>
      <c r="P8" s="326"/>
      <c r="Q8" s="326"/>
    </row>
    <row r="9" spans="1:17" ht="51">
      <c r="A9" s="456"/>
      <c r="B9" s="458"/>
      <c r="C9" s="141"/>
      <c r="D9" s="460"/>
      <c r="E9" s="136" t="s">
        <v>7</v>
      </c>
      <c r="F9" s="136" t="s">
        <v>895</v>
      </c>
      <c r="G9" s="342" t="s">
        <v>1103</v>
      </c>
      <c r="H9" s="325" t="s">
        <v>1104</v>
      </c>
      <c r="I9" s="325">
        <v>2</v>
      </c>
      <c r="J9" s="325">
        <f>+K9+L9+M9+N9</f>
        <v>4</v>
      </c>
      <c r="K9" s="325">
        <f t="shared" si="0"/>
        <v>0</v>
      </c>
      <c r="L9" s="325">
        <v>4</v>
      </c>
      <c r="M9" s="325"/>
      <c r="N9" s="325"/>
      <c r="O9" s="325"/>
      <c r="P9" s="325"/>
      <c r="Q9" s="325" t="s">
        <v>1099</v>
      </c>
    </row>
    <row r="10" spans="1:17" ht="38.25">
      <c r="A10" s="456"/>
      <c r="B10" s="458"/>
      <c r="C10" s="141"/>
      <c r="D10" s="460"/>
      <c r="E10" s="136" t="s">
        <v>8</v>
      </c>
      <c r="F10" s="136" t="s">
        <v>895</v>
      </c>
      <c r="G10" s="343"/>
      <c r="H10" s="326"/>
      <c r="I10" s="326"/>
      <c r="J10" s="326"/>
      <c r="K10" s="326"/>
      <c r="L10" s="326"/>
      <c r="M10" s="326"/>
      <c r="N10" s="326"/>
      <c r="O10" s="326"/>
      <c r="P10" s="326"/>
      <c r="Q10" s="326"/>
    </row>
    <row r="11" spans="1:17" ht="76.5">
      <c r="A11" s="456"/>
      <c r="B11" s="459"/>
      <c r="C11" s="141"/>
      <c r="D11" s="460"/>
      <c r="E11" s="136" t="s">
        <v>9</v>
      </c>
      <c r="F11" s="136" t="s">
        <v>895</v>
      </c>
      <c r="G11" s="12" t="s">
        <v>1105</v>
      </c>
      <c r="H11" s="13" t="s">
        <v>1106</v>
      </c>
      <c r="I11" s="14">
        <v>1</v>
      </c>
      <c r="J11" s="14">
        <f>+K11+L11+M11+N11</f>
        <v>0</v>
      </c>
      <c r="K11" s="14">
        <f t="shared" si="0"/>
        <v>0</v>
      </c>
      <c r="L11" s="14">
        <v>0</v>
      </c>
      <c r="M11" s="14"/>
      <c r="N11" s="14"/>
      <c r="O11" s="13"/>
      <c r="P11" s="13"/>
      <c r="Q11" s="14" t="s">
        <v>1099</v>
      </c>
    </row>
    <row r="12" spans="1:17" ht="25.5">
      <c r="A12" s="456"/>
      <c r="B12" s="18" t="s">
        <v>253</v>
      </c>
      <c r="C12" s="219"/>
      <c r="D12" s="54"/>
      <c r="E12" s="220"/>
      <c r="F12" s="220"/>
      <c r="G12" s="53"/>
      <c r="H12" s="52"/>
      <c r="I12" s="54"/>
      <c r="J12" s="54">
        <f>+K12+L12+M12+N12</f>
        <v>11</v>
      </c>
      <c r="K12" s="20">
        <f t="shared" si="0"/>
        <v>0</v>
      </c>
      <c r="L12" s="20">
        <f>+L11+L9+L6+L5</f>
        <v>11</v>
      </c>
      <c r="M12" s="20">
        <f>SUM(M9:M11)</f>
        <v>0</v>
      </c>
      <c r="N12" s="20">
        <f>SUM(N9:N11)</f>
        <v>0</v>
      </c>
      <c r="O12" s="52"/>
      <c r="P12" s="52"/>
      <c r="Q12" s="52"/>
    </row>
    <row r="13" spans="1:17" ht="89.25">
      <c r="A13" s="456"/>
      <c r="B13" s="457" t="s">
        <v>10</v>
      </c>
      <c r="C13" s="461" t="s">
        <v>11</v>
      </c>
      <c r="D13" s="325" t="s">
        <v>12</v>
      </c>
      <c r="E13" s="136" t="s">
        <v>13</v>
      </c>
      <c r="F13" s="136" t="s">
        <v>1220</v>
      </c>
      <c r="G13" s="325" t="s">
        <v>1107</v>
      </c>
      <c r="H13" s="325" t="s">
        <v>1108</v>
      </c>
      <c r="I13" s="325">
        <v>1</v>
      </c>
      <c r="J13" s="325">
        <f>+K13+L13+M13+N13</f>
        <v>0</v>
      </c>
      <c r="K13" s="325"/>
      <c r="L13" s="325">
        <v>0</v>
      </c>
      <c r="M13" s="325"/>
      <c r="N13" s="325"/>
      <c r="O13" s="325"/>
      <c r="P13" s="325"/>
      <c r="Q13" s="325" t="s">
        <v>1099</v>
      </c>
    </row>
    <row r="14" spans="1:17" ht="38.25">
      <c r="A14" s="456"/>
      <c r="B14" s="458"/>
      <c r="C14" s="462"/>
      <c r="D14" s="336"/>
      <c r="E14" s="136" t="s">
        <v>14</v>
      </c>
      <c r="F14" s="136" t="s">
        <v>1220</v>
      </c>
      <c r="G14" s="326"/>
      <c r="H14" s="326"/>
      <c r="I14" s="326"/>
      <c r="J14" s="326"/>
      <c r="K14" s="326"/>
      <c r="L14" s="326"/>
      <c r="M14" s="326"/>
      <c r="N14" s="326"/>
      <c r="O14" s="326"/>
      <c r="P14" s="326"/>
      <c r="Q14" s="326"/>
    </row>
    <row r="15" spans="1:17" ht="25.5">
      <c r="A15" s="456"/>
      <c r="B15" s="18" t="s">
        <v>253</v>
      </c>
      <c r="C15" s="219"/>
      <c r="D15" s="69"/>
      <c r="E15" s="220"/>
      <c r="F15" s="220"/>
      <c r="G15" s="100"/>
      <c r="H15" s="100"/>
      <c r="I15" s="100"/>
      <c r="J15" s="100">
        <v>0</v>
      </c>
      <c r="K15" s="100">
        <f>+K13</f>
        <v>0</v>
      </c>
      <c r="L15" s="100">
        <f>+L13</f>
        <v>0</v>
      </c>
      <c r="M15" s="100">
        <f>+M13</f>
        <v>0</v>
      </c>
      <c r="N15" s="100">
        <f>+N13</f>
        <v>0</v>
      </c>
      <c r="O15" s="100"/>
      <c r="P15" s="100"/>
      <c r="Q15" s="100"/>
    </row>
    <row r="16" spans="1:17" ht="76.5">
      <c r="A16" s="456"/>
      <c r="B16" s="457" t="s">
        <v>15</v>
      </c>
      <c r="C16" s="141" t="s">
        <v>16</v>
      </c>
      <c r="D16" s="325" t="s">
        <v>17</v>
      </c>
      <c r="E16" s="136" t="s">
        <v>18</v>
      </c>
      <c r="F16" s="136" t="s">
        <v>19</v>
      </c>
      <c r="G16" s="177" t="s">
        <v>1109</v>
      </c>
      <c r="H16" s="13" t="s">
        <v>1110</v>
      </c>
      <c r="I16" s="14" t="s">
        <v>1111</v>
      </c>
      <c r="J16" s="14">
        <f>+K16+L16+M16+N16</f>
        <v>0</v>
      </c>
      <c r="K16" s="14"/>
      <c r="L16" s="14">
        <v>0</v>
      </c>
      <c r="M16" s="14"/>
      <c r="N16" s="14"/>
      <c r="O16" s="13"/>
      <c r="P16" s="13"/>
      <c r="Q16" s="14" t="s">
        <v>1099</v>
      </c>
    </row>
    <row r="17" spans="1:17" ht="76.5">
      <c r="A17" s="456"/>
      <c r="B17" s="458"/>
      <c r="C17" s="141"/>
      <c r="D17" s="336"/>
      <c r="E17" s="136" t="s">
        <v>20</v>
      </c>
      <c r="F17" s="136" t="s">
        <v>21</v>
      </c>
      <c r="G17" s="177" t="s">
        <v>1112</v>
      </c>
      <c r="H17" s="13" t="s">
        <v>1113</v>
      </c>
      <c r="I17" s="14" t="s">
        <v>1111</v>
      </c>
      <c r="J17" s="14">
        <f aca="true" t="shared" si="1" ref="J17:J22">+K17+L17+M17+N17</f>
        <v>0</v>
      </c>
      <c r="K17" s="14"/>
      <c r="L17" s="14">
        <v>0</v>
      </c>
      <c r="M17" s="14"/>
      <c r="N17" s="14"/>
      <c r="O17" s="13"/>
      <c r="P17" s="13"/>
      <c r="Q17" s="14" t="s">
        <v>1099</v>
      </c>
    </row>
    <row r="18" spans="1:17" ht="51">
      <c r="A18" s="456"/>
      <c r="B18" s="458"/>
      <c r="C18" s="141"/>
      <c r="D18" s="326"/>
      <c r="E18" s="136" t="s">
        <v>1114</v>
      </c>
      <c r="F18" s="136" t="s">
        <v>21</v>
      </c>
      <c r="G18" s="177" t="s">
        <v>1115</v>
      </c>
      <c r="H18" s="13" t="s">
        <v>1113</v>
      </c>
      <c r="I18" s="14" t="s">
        <v>1111</v>
      </c>
      <c r="J18" s="14">
        <f t="shared" si="1"/>
        <v>0</v>
      </c>
      <c r="K18" s="14"/>
      <c r="L18" s="14">
        <v>0</v>
      </c>
      <c r="M18" s="14"/>
      <c r="N18" s="14"/>
      <c r="O18" s="13"/>
      <c r="P18" s="13"/>
      <c r="Q18" s="14" t="s">
        <v>1099</v>
      </c>
    </row>
    <row r="19" spans="1:17" ht="63.75">
      <c r="A19" s="456"/>
      <c r="B19" s="458"/>
      <c r="C19" s="288" t="s">
        <v>22</v>
      </c>
      <c r="D19" s="325" t="s">
        <v>1116</v>
      </c>
      <c r="E19" s="136" t="s">
        <v>1117</v>
      </c>
      <c r="F19" s="136" t="s">
        <v>23</v>
      </c>
      <c r="G19" s="177" t="s">
        <v>1118</v>
      </c>
      <c r="H19" s="13" t="s">
        <v>1119</v>
      </c>
      <c r="I19" s="14" t="s">
        <v>1111</v>
      </c>
      <c r="J19" s="14">
        <f t="shared" si="1"/>
        <v>0</v>
      </c>
      <c r="K19" s="14"/>
      <c r="L19" s="71">
        <v>0</v>
      </c>
      <c r="M19" s="14"/>
      <c r="N19" s="14"/>
      <c r="O19" s="13"/>
      <c r="P19" s="13"/>
      <c r="Q19" s="14" t="s">
        <v>1099</v>
      </c>
    </row>
    <row r="20" spans="1:17" ht="63.75">
      <c r="A20" s="456"/>
      <c r="B20" s="458"/>
      <c r="C20" s="437"/>
      <c r="D20" s="336"/>
      <c r="E20" s="136" t="s">
        <v>1120</v>
      </c>
      <c r="F20" s="136" t="s">
        <v>23</v>
      </c>
      <c r="G20" s="177" t="s">
        <v>1121</v>
      </c>
      <c r="H20" s="13" t="s">
        <v>1122</v>
      </c>
      <c r="I20" s="14" t="s">
        <v>1111</v>
      </c>
      <c r="J20" s="14">
        <f t="shared" si="1"/>
        <v>0</v>
      </c>
      <c r="K20" s="14"/>
      <c r="L20" s="71"/>
      <c r="M20" s="14"/>
      <c r="N20" s="14"/>
      <c r="O20" s="13"/>
      <c r="P20" s="13"/>
      <c r="Q20" s="14" t="s">
        <v>1099</v>
      </c>
    </row>
    <row r="21" spans="1:17" ht="38.25">
      <c r="A21" s="456"/>
      <c r="B21" s="459"/>
      <c r="C21" s="289"/>
      <c r="D21" s="326"/>
      <c r="E21" s="136" t="s">
        <v>24</v>
      </c>
      <c r="F21" s="136" t="s">
        <v>23</v>
      </c>
      <c r="G21" s="177" t="s">
        <v>1123</v>
      </c>
      <c r="H21" s="13" t="s">
        <v>1124</v>
      </c>
      <c r="I21" s="14" t="s">
        <v>1111</v>
      </c>
      <c r="J21" s="14">
        <f t="shared" si="1"/>
        <v>3</v>
      </c>
      <c r="K21" s="14"/>
      <c r="L21" s="14">
        <v>3</v>
      </c>
      <c r="M21" s="14"/>
      <c r="N21" s="14"/>
      <c r="O21" s="13"/>
      <c r="P21" s="13"/>
      <c r="Q21" s="14" t="s">
        <v>1099</v>
      </c>
    </row>
    <row r="22" spans="1:17" ht="25.5">
      <c r="A22" s="456"/>
      <c r="B22" s="18" t="s">
        <v>253</v>
      </c>
      <c r="C22" s="219"/>
      <c r="D22" s="185"/>
      <c r="E22" s="185"/>
      <c r="F22" s="220"/>
      <c r="G22" s="22"/>
      <c r="H22" s="21"/>
      <c r="I22" s="20"/>
      <c r="J22" s="20">
        <f t="shared" si="1"/>
        <v>3</v>
      </c>
      <c r="K22" s="20">
        <f>+K16+K17+K18+K20+K21</f>
        <v>0</v>
      </c>
      <c r="L22" s="20">
        <f>+L16+L17+L18+L20+L21</f>
        <v>3</v>
      </c>
      <c r="M22" s="20">
        <f>+M16+M17+M18+M20+M21</f>
        <v>0</v>
      </c>
      <c r="N22" s="20">
        <f>+N16+N17+N18+N20+N21</f>
        <v>0</v>
      </c>
      <c r="O22" s="21"/>
      <c r="P22" s="21"/>
      <c r="Q22" s="21"/>
    </row>
    <row r="23" spans="1:17" ht="14.25">
      <c r="A23" s="221"/>
      <c r="B23" s="41" t="s">
        <v>459</v>
      </c>
      <c r="C23" s="222"/>
      <c r="D23" s="221"/>
      <c r="E23" s="221"/>
      <c r="F23" s="223"/>
      <c r="G23" s="45"/>
      <c r="H23" s="44"/>
      <c r="I23" s="46"/>
      <c r="J23" s="209">
        <f>+K23+L23+M23+N23</f>
        <v>14</v>
      </c>
      <c r="K23" s="209">
        <f>+K22+K15+K12</f>
        <v>0</v>
      </c>
      <c r="L23" s="209">
        <f>+L22+L15+L12</f>
        <v>14</v>
      </c>
      <c r="M23" s="209">
        <f>+M22+M15+M12</f>
        <v>0</v>
      </c>
      <c r="N23" s="209">
        <f>+N22+N15+N12</f>
        <v>0</v>
      </c>
      <c r="O23" s="44"/>
      <c r="P23" s="44"/>
      <c r="Q23" s="44"/>
    </row>
  </sheetData>
  <mergeCells count="55">
    <mergeCell ref="K13:K14"/>
    <mergeCell ref="L13:L14"/>
    <mergeCell ref="M13:M14"/>
    <mergeCell ref="B16:B21"/>
    <mergeCell ref="D16:D18"/>
    <mergeCell ref="C19:C21"/>
    <mergeCell ref="D19:D21"/>
    <mergeCell ref="B13:B14"/>
    <mergeCell ref="C13:C14"/>
    <mergeCell ref="D13:D14"/>
    <mergeCell ref="N13:N14"/>
    <mergeCell ref="O9:O10"/>
    <mergeCell ref="P9:P10"/>
    <mergeCell ref="Q9:Q10"/>
    <mergeCell ref="O13:O14"/>
    <mergeCell ref="P13:P14"/>
    <mergeCell ref="Q13:Q14"/>
    <mergeCell ref="G13:G14"/>
    <mergeCell ref="Q6:Q8"/>
    <mergeCell ref="J9:J10"/>
    <mergeCell ref="K9:K10"/>
    <mergeCell ref="L9:L10"/>
    <mergeCell ref="M9:M10"/>
    <mergeCell ref="N9:N10"/>
    <mergeCell ref="M6:M8"/>
    <mergeCell ref="O6:O8"/>
    <mergeCell ref="P6:P8"/>
    <mergeCell ref="D5:D6"/>
    <mergeCell ref="J6:J8"/>
    <mergeCell ref="K6:K8"/>
    <mergeCell ref="L6:L8"/>
    <mergeCell ref="D7:D11"/>
    <mergeCell ref="G9:G10"/>
    <mergeCell ref="H9:H10"/>
    <mergeCell ref="I9:I10"/>
    <mergeCell ref="A5:A22"/>
    <mergeCell ref="B5:B11"/>
    <mergeCell ref="J3:J4"/>
    <mergeCell ref="K3:N3"/>
    <mergeCell ref="A3:A4"/>
    <mergeCell ref="H3:I3"/>
    <mergeCell ref="N6:N8"/>
    <mergeCell ref="H13:H14"/>
    <mergeCell ref="I13:I14"/>
    <mergeCell ref="J13:J14"/>
    <mergeCell ref="O3:P3"/>
    <mergeCell ref="Q3:Q4"/>
    <mergeCell ref="B1:Q1"/>
    <mergeCell ref="B2:Q2"/>
    <mergeCell ref="B3:B4"/>
    <mergeCell ref="C3:C4"/>
    <mergeCell ref="D3:D4"/>
    <mergeCell ref="E3:E4"/>
    <mergeCell ref="F3:F4"/>
    <mergeCell ref="G3:G4"/>
  </mergeCells>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Luz Mery</cp:lastModifiedBy>
  <cp:lastPrinted>2008-09-25T01:02:23Z</cp:lastPrinted>
  <dcterms:created xsi:type="dcterms:W3CDTF">2008-09-17T16:27:50Z</dcterms:created>
  <dcterms:modified xsi:type="dcterms:W3CDTF">2008-09-25T01:03:15Z</dcterms:modified>
  <cp:category/>
  <cp:version/>
  <cp:contentType/>
  <cp:contentStatus/>
</cp:coreProperties>
</file>