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80" windowHeight="5010" activeTab="0"/>
  </bookViews>
  <sheets>
    <sheet name="MATRIZ PLURIANUAL" sheetId="1" r:id="rId1"/>
    <sheet name="OBJ-MET-EST" sheetId="2" r:id="rId2"/>
    <sheet name="T.CONTE" sheetId="3" r:id="rId3"/>
  </sheets>
  <definedNames>
    <definedName name="_xlnm.Print_Area" localSheetId="0">'MATRIZ PLURIANUAL'!$A$1:$U$921</definedName>
    <definedName name="_xlnm.Print_Area" localSheetId="2">'T.CONTE'!$A$1:$C$42</definedName>
  </definedNames>
  <calcPr fullCalcOnLoad="1"/>
</workbook>
</file>

<file path=xl/sharedStrings.xml><?xml version="1.0" encoding="utf-8"?>
<sst xmlns="http://schemas.openxmlformats.org/spreadsheetml/2006/main" count="2299" uniqueCount="1005">
  <si>
    <t>Minimizar riesgos y amenazas por inundaciones y deslizamientos.</t>
  </si>
  <si>
    <t>Estudio, diseño, construcción y dotación institución técnica educativa Sumapaz Campestre.</t>
  </si>
  <si>
    <t>Compra de terrenos.</t>
  </si>
  <si>
    <t>Gestión de recursos.</t>
  </si>
  <si>
    <t>8.000 estudiantes en inmejorables condiciones para terminar estudios de básica y media secundaria.</t>
  </si>
  <si>
    <t>Localización, estudio, diseño y construcción biblioteca publica, con salas de conferencia, auditorio, ludoteca, museo general  Rojas Pinilla, archivo histórico y fotográfico y sala virtual.</t>
  </si>
  <si>
    <t>Gestión ante entidades gubernamentales y ONG´S para obtener cofinanciación.</t>
  </si>
  <si>
    <t>Localización de áreas a través de modificación del PBOT.</t>
  </si>
  <si>
    <t xml:space="preserve">Estimular el desarrollo de la identidad cultural municipal. </t>
  </si>
  <si>
    <t>Crear escenarios y atributos para un turismo cultural.</t>
  </si>
  <si>
    <t>Asignación de recursos presupuesto municipal.</t>
  </si>
  <si>
    <t>Plan maestro de alcantarillado y saneamiento hídrico.</t>
  </si>
  <si>
    <t>Gestión ante entidades gubernamentales y ONG´S para obtención de cofinanciación.</t>
  </si>
  <si>
    <t>Potecialización del recurso hídrico en procesos de expansión turística y de consumo humano.</t>
  </si>
  <si>
    <t>Recuperación de fuentes hídricas superficiales.</t>
  </si>
  <si>
    <t>Optimización acueducto urbano: mejoramiento calidad y cobertura del servicio a través del sistema de tratamiento del agua y construcción y cambio de redes de conducción y domiciliarias.</t>
  </si>
  <si>
    <t>Coordinar con HYDROS MELGAR la ejecución del proyecto.</t>
  </si>
  <si>
    <t>Mejoramiento índices de calidad de vida.</t>
  </si>
  <si>
    <t>Aumento de caudales y presión de redes domiciliarias al 100% de la población urbana.</t>
  </si>
  <si>
    <t>TOTAL SECTOR INFRAESTRUCTURA</t>
  </si>
  <si>
    <t>TOTAL SECTOR INSTITUCIONAL</t>
  </si>
  <si>
    <t>TOTAL SECTOR AMBIENTAL</t>
  </si>
  <si>
    <t>Asignación de recursos en el prosupuesto Municipal..</t>
  </si>
  <si>
    <t>Vinculación de la comunidad en la ejecución de proyectos.</t>
  </si>
  <si>
    <t>6.</t>
  </si>
  <si>
    <t>7.</t>
  </si>
  <si>
    <t>8.</t>
  </si>
  <si>
    <t>Elaboración, ajustes y modificaciones del Plan de Ordenamiento territorial, componente urbano y del reglamento de usos del suelo.</t>
  </si>
  <si>
    <t>Elaboración del estudio y reglamento del sistema vial y de transporte.</t>
  </si>
  <si>
    <t>Gestión ante el IDATT para la asesoría  en la elaboración del reglamento.</t>
  </si>
  <si>
    <t>Impulsar y fortalecer las políticas de Desarrollo Juvenil</t>
  </si>
  <si>
    <t>Conformación de las juventudes Melgarenses.</t>
  </si>
  <si>
    <t>Implementación del Plan de Atención Básica Municipal 2004-2007.</t>
  </si>
  <si>
    <t>Presentación Plan de Desarrollo Institucional Municipal que incluya la reestructuración de la Dirección local de salud.</t>
  </si>
  <si>
    <t>Replanteamiento, ampliación y aplicación del Sistema Nacional de Beneficiarios (SISBEN).</t>
  </si>
  <si>
    <t>Presentación de proyectos ante entidades competentes para acceder a recursos del Plan Nacional de Alimentación y Nutrición y asignación de recursos en el Presupuesto Municipal.</t>
  </si>
  <si>
    <t>Macroproyecto de ampliación sistema de energía eléctrica urbano</t>
  </si>
  <si>
    <t xml:space="preserve">INFRAESTRUCTURA FÍSICA </t>
  </si>
  <si>
    <t>Mejoramiento y dotación matadero municipal y construcción coso municipal</t>
  </si>
  <si>
    <t>Plan de capacitación de lideres comunales, gremiales y servidores públicos en gestión de proyectos y participación comunitaria</t>
  </si>
  <si>
    <t xml:space="preserve">Optimización procesos administrativos </t>
  </si>
  <si>
    <t>Celeridad y transparencia en las actuaciones municipales</t>
  </si>
  <si>
    <t>Director del núcleo; rectores y coordinadores de establecimientos educativos oficiales y privados</t>
  </si>
  <si>
    <t>Construcción de canchas multifuncionales en el sector urbano</t>
  </si>
  <si>
    <t>Impulsar al fomento del deporte y la recreación de toda la población</t>
  </si>
  <si>
    <t>Incrementar prácticas y aprovechamiento del tiempo libre en todos los grupos etareos</t>
  </si>
  <si>
    <t>Mantenimiento y dotación de los escenarios deportivos existentes en zona urbana y rural</t>
  </si>
  <si>
    <t>Gestión ante fondos de cofinanciación para obtención de recursos</t>
  </si>
  <si>
    <t>Ente coordinador y ejecutor de las políticas culturales y turísticas del municipio</t>
  </si>
  <si>
    <t>Identificar y fomentar el desarrollo de las expresiones culturales de la población Melgarense</t>
  </si>
  <si>
    <t xml:space="preserve">Realizar inventario de bienes culturales, turísticos y arqueológicos </t>
  </si>
  <si>
    <t>Realización y programación de eventos culturales que incluye las expresiones artísticas y culturales</t>
  </si>
  <si>
    <t>Adultos, jóvenes y niñez, participando de una renovada imagen cultural</t>
  </si>
  <si>
    <t>Conformación  de escuelas taller de formación artística y cultural</t>
  </si>
  <si>
    <t>Recuperación del  patrimonio arqueológico</t>
  </si>
  <si>
    <t>Creación museo general Gustavo Rojas Pinilla</t>
  </si>
  <si>
    <t>Creación de la red de bibliotecas publicas municipales</t>
  </si>
  <si>
    <t xml:space="preserve">Construcción, ampliación y mejoramiento de vivienda urbana y rural de estratos 1 y 2 </t>
  </si>
  <si>
    <t>Consolidar áreas de desarrollo urbanístico en ajustes al PBOT</t>
  </si>
  <si>
    <t>Incrementar los índices de empleo, elevar el nivel de ingresos y calidad de vida de la población Melgarense</t>
  </si>
  <si>
    <t>Cajas de compensación</t>
  </si>
  <si>
    <t>Inclusión de jóvenes a cursos  de habilitación laboral en el SENA</t>
  </si>
  <si>
    <t>cuatrocientos (400) jóvenes con capacidad real de trabajo especifico</t>
  </si>
  <si>
    <t>Construcción  de macro proyectos: parque temático, centros de recreación y deporte, vivienda que incrementen la oferta de bienes y servicios y mano de obra</t>
  </si>
  <si>
    <t>PARTICIPACIÓN COMUNITARIA</t>
  </si>
  <si>
    <t>Mejoramiento, ampliación y optimización de la red vial y de transportes urbana  y de las vías rurales  en las próximos cuatro (4) años.</t>
  </si>
  <si>
    <t>Mantenimiento y conservación de las vías a cargo del municipio en el área rural.</t>
  </si>
  <si>
    <t>Plan maestro de pavimentación de las vías urbanas y perimetrales.</t>
  </si>
  <si>
    <t>Señalización y semaforización.</t>
  </si>
  <si>
    <t>Ampliar cobertura de energía eléctrica en el municipio: Adquisición y reposición de transformadores en el área urbana y rural. Mantenimiento y reposición de redes de distribución de energía eléctrica; ampliación y cambio de redes del alumbrado público.</t>
  </si>
  <si>
    <t>Implementación  planta de energía solar y de un biodigestor en parcela demostrativa.</t>
  </si>
  <si>
    <t>Ampliar la cobertura del servicio telefónico en el sector rural: Convencional, Celular o Satélital</t>
  </si>
  <si>
    <t>Ampliación y mejoramiento palacio Municipal.</t>
  </si>
  <si>
    <t>Gestión para la obtención  de recursos para ampliación y mejoramiento del Palacio Municipal.</t>
  </si>
  <si>
    <t>Reubicación, mejoramiento y dotación matadero y  gestionar construcción Centro de Acopio.</t>
  </si>
  <si>
    <t>Creación de la junta municipal de espacio público.</t>
  </si>
  <si>
    <t>Sistematización en la red de la administración municipal y crear un  Webside.</t>
  </si>
  <si>
    <t>Adquisición de áreas declaradas como importancia estratégica en el periodo 2004-2010.</t>
  </si>
  <si>
    <t>Asignación de recursos en el presupuesto municipal, para la compra de las áreas declaradas de importancia estratégica en el periodo 2004-2010.</t>
  </si>
  <si>
    <t>Ampliación,  dotación y mejoramiento del sistema general de salud.</t>
  </si>
  <si>
    <t>Ajuste y modificaciòn del  P.B.O.T</t>
  </si>
  <si>
    <t>Ajustes y modificación de P.B.O.T.</t>
  </si>
  <si>
    <t>INFRAESTRUCTURA FÍSICA : EQUIPAMIENTO URBANO</t>
  </si>
  <si>
    <t xml:space="preserve">Mejoramiento de la estructura del transporte público. </t>
  </si>
  <si>
    <t>Gestión ante la red departamental, con el objeto de conseguir asesoría para la creación de la red de información de precios y mercados.</t>
  </si>
  <si>
    <t>SUBSECTOR CIENCIA Y TECNOLOGÍA</t>
  </si>
  <si>
    <t>Elaboración ajustes y modificaciones al Plan Básico de Ordenamiento Territorial, parte urbana, definiendo los sectores de expansión de la industria turística.</t>
  </si>
  <si>
    <t>Identificar la capacidad de la dotación natural para confrontar con el potencial turístico y asi evitar impactos negativos a los ecosistemas.</t>
  </si>
  <si>
    <t xml:space="preserve">Elaboración del inventario de Recursos Naturales, que incluya el potencial hídrico del muncipio en épocas estiales y de mayor asiduidad de turistas </t>
  </si>
  <si>
    <t>Creación del archivo histórico fotográfico del Municipio.</t>
  </si>
  <si>
    <t>Diversificación curricular, dotación de infraestructura física y apoyo logístico necesario en los planteles de educación básica y media.</t>
  </si>
  <si>
    <t>Realización de cursos, seminarios y talleres sobre cultura y actividad hotelera dirigida al gremio.</t>
  </si>
  <si>
    <t>Programa de capacitación en áreas de Desarrollo Institucional Municipal (áreas Básicas de Gestión).</t>
  </si>
  <si>
    <t>1.2.2.</t>
  </si>
  <si>
    <t>Capacitación en procesos de planeación Municipal articulados a los mecanismos de participación comunitaria.</t>
  </si>
  <si>
    <t>Gestión ante Planeacion Nacional, consejería para el Desarrollo Institucional, Planeación Departamental y Universidades para la obtención de asesoría en planes de capacitación de gremios, comunidades y funcionarios públicos.</t>
  </si>
  <si>
    <t>Gestión ante Planeación Departamental y organismos no gubernamentales para la realización de programas de capacitación.</t>
  </si>
  <si>
    <t>Actualización y conservación de la formación catastral, mediante convenio con el IGAC.</t>
  </si>
  <si>
    <t>1.5.1.</t>
  </si>
  <si>
    <t>1.5.2.</t>
  </si>
  <si>
    <t>Realizar campañas en medios masivos de comunicación publicitando los beneficios en la comunidad con el oportuno pago de los impuestos municipales.</t>
  </si>
  <si>
    <t>Asignación de recursos del orden municipal.</t>
  </si>
  <si>
    <t>La cartografía básica y temática requerida y necesaria en la compresión de cada sector urbano y rural; en los subsectores específicos como usos del suelo, servicios públicos, estratificaciones, áreas urbanas de transición y rurales, debe actualizarse en los ajustes y modificaciones del Plan Básico de Ordenamiento territorial.</t>
  </si>
  <si>
    <t>Asignación de recursos y gestión ante el IGAC para implementar el SIG Municipal.</t>
  </si>
  <si>
    <t>9.</t>
  </si>
  <si>
    <t>10.</t>
  </si>
  <si>
    <t>TOTAL INVERSIÓN PLAN DE DESARROLLO MUNICIPAL 2004-2007</t>
  </si>
  <si>
    <t>Divulgación y promoción de la ley general o de turismo, de ordenamiento territorial y el P.B.O.T.</t>
  </si>
  <si>
    <t>Fortalecimiento de modalidad técnica en el colegio Sumapaz con énfasis en Hotelería y Turismo.</t>
  </si>
  <si>
    <t>Capacitación dirigida al Gremio Hotelero y Comercial.</t>
  </si>
  <si>
    <t>Adecuación de un espacio destinado a la exposición y comercialización de productos artesanales, comerciales y de comidas típicas.</t>
  </si>
  <si>
    <t>TABLA DE CONTENIDO</t>
  </si>
  <si>
    <t>PÁG</t>
  </si>
  <si>
    <t>CORTOLIMA</t>
  </si>
  <si>
    <t>SOCIAL</t>
  </si>
  <si>
    <t>Director de Núcleo</t>
  </si>
  <si>
    <t>Núcleo educativo</t>
  </si>
  <si>
    <t xml:space="preserve">SOCIAL </t>
  </si>
  <si>
    <t>SALUD</t>
  </si>
  <si>
    <t>Dirección local de salud</t>
  </si>
  <si>
    <t>Asignación de recursos</t>
  </si>
  <si>
    <t>AGUA POTABLE Y SANEAMIENTO BÁSICO</t>
  </si>
  <si>
    <t>Director EMPUMELGAR</t>
  </si>
  <si>
    <t>Gestión de recursos ante fondos de cofinanciación</t>
  </si>
  <si>
    <t>EMPUMELGAR</t>
  </si>
  <si>
    <t>PETROBRAS</t>
  </si>
  <si>
    <t>Formación de deportistas con alta capacidad competitiva</t>
  </si>
  <si>
    <t>8.000 niños y niñas participando en festivales escolares y juegos intercolegiados</t>
  </si>
  <si>
    <t>Gestión ante organizaciones gubernamentales y ONG´S para obtener financiación</t>
  </si>
  <si>
    <t>Construcción de coliseo deportivo sector urbano</t>
  </si>
  <si>
    <t>Localización y adquisición de terrenos</t>
  </si>
  <si>
    <t>Construcción de cinco (5) canchas multifuncionales en la zona urbana</t>
  </si>
  <si>
    <t>Gestión de recursos ante entidades gubernamentales y ONG´S</t>
  </si>
  <si>
    <t>Dotación de implementos deportivos a instituciones educativas y organizaciones deportivas</t>
  </si>
  <si>
    <t>Mejoramiento de la infraestructura de servicios públicos y sociales</t>
  </si>
  <si>
    <t>La industria del turismo fortalecida como eje fundamental del desarrollo económico  municipal</t>
  </si>
  <si>
    <t>HYDROS MELGAR</t>
  </si>
  <si>
    <t>Formulación y ejecución Plan de capacitación  de Lideres Juveniles.</t>
  </si>
  <si>
    <t>Conformación de comités de seguridad ciudadana.</t>
  </si>
  <si>
    <t>Dotación de instrumentos técnicos agropecuarios a instituciones educativas del área rural.</t>
  </si>
  <si>
    <t>Construcción, ampliación y dotación de bibliotecas.</t>
  </si>
  <si>
    <t>Dotación de material didáctico a preescolares, área urbana y rural.</t>
  </si>
  <si>
    <t>Construcción, dotación y mantenimiento de baterías sanitarias en establecimientos educativos urbanos y rurales.</t>
  </si>
  <si>
    <t>Creación de aulas virtuales en escuelas y colegios urbanos y rurales.</t>
  </si>
  <si>
    <t>Transporte escolar para estudiantes área urbana y rural.</t>
  </si>
  <si>
    <t>Cancelación servicios públicos instituciones educativas oficiales.</t>
  </si>
  <si>
    <t>Más de 200 adultos capacitados y accediendo a Educación básica y media.</t>
  </si>
  <si>
    <t>Población escolar de estratos 1 y 2 accediendo a la Educación con calidad.</t>
  </si>
  <si>
    <t>Población educativa con acceso a Educación superior.</t>
  </si>
  <si>
    <t>Generar conocimiento sobre recursos naturales y económicos de la municipalidad.</t>
  </si>
  <si>
    <t>210 cupos adicionales en educación básica secundaria y media vocacional.</t>
  </si>
  <si>
    <t>Ampliación planta docente.</t>
  </si>
  <si>
    <t>Población Melgarense con mayores aptitudes y conocimientos en actividades productivas.</t>
  </si>
  <si>
    <t>Reestructuración organizativa y funcional de la dirección local de salud.</t>
  </si>
  <si>
    <t>Optimizar recursos Técnicos, humanos, financieros y operativos en función del servicio social de salud.</t>
  </si>
  <si>
    <t>Formulación plan estratégico operativo.</t>
  </si>
  <si>
    <t>Ampliación de coberturas.</t>
  </si>
  <si>
    <t xml:space="preserve">Incremento del régimen subsidiado. </t>
  </si>
  <si>
    <t>Garantizar cobertura a personas con alto índice de vulnerabilidad.</t>
  </si>
  <si>
    <t>Lograr la afectiva vinculación a las personas niveles 0, 1, y 2 del SISBEN a las ARS.</t>
  </si>
  <si>
    <t>Adquisición y dotación unidad móvil de salud.</t>
  </si>
  <si>
    <t>Dotación y mantenimiento puestos de salud.</t>
  </si>
  <si>
    <t>El 100% de la población rural accediendo a medicamentos y medicinas.</t>
  </si>
  <si>
    <t>Fomentar la salud pública.</t>
  </si>
  <si>
    <t xml:space="preserve">Elaboración e implementación del plan de atención básica municipal 2004-2007: Acciones de salud pública prioritarias. </t>
  </si>
  <si>
    <t>Mejoramiento calidad de vida población estratos 1 y 2.</t>
  </si>
  <si>
    <t>Incrementar los índices de atención de grupos vulnerables.</t>
  </si>
  <si>
    <t>Apoyo integral a grupos de población vulnerables.</t>
  </si>
  <si>
    <t>Reorganización técnica, administrativa y financiera de EMPUMELGAR.</t>
  </si>
  <si>
    <t>Estructuración de la Interventoría de gestión e inversión física a la entidad que opera la triple A mediante sistema de control interno.</t>
  </si>
  <si>
    <t>Ente oficial en capacidad de propender por incrementos en coberturas de acueducto, potabilización y alcantarillados.</t>
  </si>
  <si>
    <t>Eficiencia, eficacia, transparencia y equidad en las inversiones de la operadora de servicios públicos.</t>
  </si>
  <si>
    <t>Ampliación  coberturas de los servicios de acueducto y alcantarillado y mejoramiento condiciones ambientales.</t>
  </si>
  <si>
    <t>Optimización acueducto sector barrios unidos.</t>
  </si>
  <si>
    <t>Construcción unidades sanitarias rurales.</t>
  </si>
  <si>
    <t>Ejecución plan  de saneamiento hídrico: alcantarillado barrios unidos, sicómoro, la florida, Icacal, la colina.</t>
  </si>
  <si>
    <t>Ampliar cobertura en un 100% de la zona urbana.</t>
  </si>
  <si>
    <t>Cobertura de acueductos rurales en un 100% de la población, calidad del agua al 50% de la población.</t>
  </si>
  <si>
    <t>Ampliación de cobertura de alcantarillado de aguas lluvias y residuales al 100% del sector urbano.</t>
  </si>
  <si>
    <t>Concientización de la población Melgarense en el manejo del agua, residuos líquidos y sólidos, hábitos higiénicos y condiciones sanitarias.</t>
  </si>
  <si>
    <t>Protección de microcuencas abastecedoras de acuedcutos.</t>
  </si>
  <si>
    <t>Elaborar plan de uso eficiente y ahorro del agua.</t>
  </si>
  <si>
    <t>Plan de divulgación masiva sobre manejo del agua, residuos líquidos y sólidos y hábitos higiénicos.</t>
  </si>
  <si>
    <t>Reforestación cuencas hidrográficas.</t>
  </si>
  <si>
    <t>Población Melgarense  recapacitada en elementos básicos que elevan la calidad de vida.</t>
  </si>
  <si>
    <t>Sustentabilidad de caudales para suministro de agua a los acueductos.</t>
  </si>
  <si>
    <t>Fortalecimiento Institucional : redefinir funciones, responsabilidades y recursos en plan de desarrollo Institucional.</t>
  </si>
  <si>
    <t>Plan de reorganización administrativa de la oficina municipal de deporte y recreación.</t>
  </si>
  <si>
    <t>Reorganización de los objetivos del deporte y la recreación.</t>
  </si>
  <si>
    <t>Formulación plan municipal del deporte.</t>
  </si>
  <si>
    <r>
      <t>Convocatoria publica, solicitando la donación de archivos fotográficos particulares para la creación del archivo histórico fotográfico.</t>
    </r>
    <r>
      <rPr>
        <b/>
        <sz val="16"/>
        <rFont val="Arial"/>
        <family val="2"/>
      </rPr>
      <t xml:space="preserve"> </t>
    </r>
  </si>
  <si>
    <t>SECTOR AMBIENTAL</t>
  </si>
  <si>
    <t>Reorientar determinados procesos de ocupación de los territorios para del estimular la ocupación de áreas frágiles y/o estratégicas.</t>
  </si>
  <si>
    <t>Diseñar un sistema de información, que oriente tanto la oferta de servicios turísticos como las potencialidades de inversión en el subsector.</t>
  </si>
  <si>
    <t>Creación del sistema de información de oferta, servicios turísticos que contemplen el 100% de la capacidad Hotelera y Comerciales del Municipio.</t>
  </si>
  <si>
    <t>Concertación a través del concejo Municipal de Turismo, para la creación del centro y sistema de información turístico.</t>
  </si>
  <si>
    <t>Creación de centro de información turística.</t>
  </si>
  <si>
    <t>Gestión ante Planeación Departamental, para el apoyo y asistencia técnica en la elaboración de un programa de Desarrollo Institucional.</t>
  </si>
  <si>
    <t>Crear una red de información de precios y mercados articulado a la Red Departamental.</t>
  </si>
  <si>
    <t>Conformación de la red de información Municipal de precios y mercados.</t>
  </si>
  <si>
    <t>Elaboración plan de atención a grupos vulnerables: Adulto mayor, Hogares comunitarios, Clubes juveniles, Madres sustitutas, Población desplazada y población discapacitada.</t>
  </si>
  <si>
    <t>Gestión a través de la UMATA, ante la secretaría de Desarrollo Agropecuario del sistema de transferencia de tecnología agropecuaria (SINTAP), para aplicarlo en la Zona Rural del Municipio.</t>
  </si>
  <si>
    <t>Gestión ante la División Operativa de la Secretaría de Desarrollo agropecuario, para la elaboración del plan Piscícola y de especies menores.</t>
  </si>
  <si>
    <t>Gestionar el apoyo técnico necesario ante entidades públicas o privadas especializadas en el ramo mediante celebración de convenios.</t>
  </si>
  <si>
    <t xml:space="preserve"> Asignación de claras responsabilidades y funciones que permita un amplio campo de acción.</t>
  </si>
  <si>
    <t>Transferencia de tecnología apropiada y gratuita al sector rural agropecuario, que sustituya los antitécnicos sistemas de producción aun utilizados.</t>
  </si>
  <si>
    <t>2.2.</t>
  </si>
  <si>
    <t>2.1.</t>
  </si>
  <si>
    <t>4.2.</t>
  </si>
  <si>
    <t>4.1.</t>
  </si>
  <si>
    <t>Concertar con comunidades, grupos asociativos y establecimientos educativos del sector rural, la conformación y ubicación de las granjas experimentales.</t>
  </si>
  <si>
    <t>Gestión ante las Entidades Crediticias del subsector agropecuario, del sector privado y Gubernamentales.</t>
  </si>
  <si>
    <t>Presentar proyectos de Asistencia Social y capacitación de la mujer campesina, ante los organismos gubernamentales del orden nacional</t>
  </si>
  <si>
    <t>1.</t>
  </si>
  <si>
    <t>Orientar a los grupos asociativos de producción para que accedan al Sistema Nacional de Crédito Microempresarial.</t>
  </si>
  <si>
    <t>3.</t>
  </si>
  <si>
    <t>2.</t>
  </si>
  <si>
    <t>Crear las condiciones necesarias que permitan el mejoramiento de los procesos de comercialización de productos agropecuarios a través de la creación de grupos asociativos.</t>
  </si>
  <si>
    <t>4.</t>
  </si>
  <si>
    <t>Diseño del Plan de Capacitación en formación microempresarial.</t>
  </si>
  <si>
    <t>Capacitar a los grupos asociativos en el diligenciamiento de créditos.</t>
  </si>
  <si>
    <t>Conformación de grupos Cooperativos Rurales.</t>
  </si>
  <si>
    <t>5.</t>
  </si>
  <si>
    <t>Creación oficina de Desarrollo Social y Comunitario</t>
  </si>
  <si>
    <t>Gestión para la obtención de metodologías de capacitación sobre presentación de proyectos que permita el acceso a los recursos de entidades crediticias Gubernamentales y ONG´S.</t>
  </si>
  <si>
    <t>Reorganización administrativa y operativa del comité local de emergencias C.L.E.</t>
  </si>
  <si>
    <t>CLE</t>
  </si>
  <si>
    <t>DESARROLLO MUNICIPAL Y MACRO PROYECTOS</t>
  </si>
  <si>
    <t>TURISMO Y AGROPECUARIO</t>
  </si>
  <si>
    <t>PROPUESTA PLAN DE DESARROLLO MUNICIPAL</t>
  </si>
  <si>
    <t>SUBSECTOR PROMOCIÓN Y DESARROLLO DEL TURISMO</t>
  </si>
  <si>
    <t>SUBSECTOR AGROPECUARIO</t>
  </si>
  <si>
    <t>SUBSECTOR MICROEMPRESA</t>
  </si>
  <si>
    <t>Apoyar y fortalecer el proceso de investigación y producción intelectual</t>
  </si>
  <si>
    <t>Implementación política nacional de apropiación social de ciencia y tecnología</t>
  </si>
  <si>
    <t>SUBSECTOR INDUSTRIA DE LA CONSTRUCCIÓN E INFRAESTRUCTURA TURÍSTICA</t>
  </si>
  <si>
    <t>SUBSECTOR HIDROCARBUROS</t>
  </si>
  <si>
    <t>SECTOR SOCIAL</t>
  </si>
  <si>
    <t>Incrementar índices de construcción destinada a Hotelería, Turismo y Recreación.</t>
  </si>
  <si>
    <t>SUBSECTOR EDUCACIÓN</t>
  </si>
  <si>
    <t>SUBSECTOR SALUD</t>
  </si>
  <si>
    <t>Ejecutar programas descritos en la ley 715 de 2001 Restaurante Escolar, Canasta Escolar y Transporte Escolar.</t>
  </si>
  <si>
    <t>Juntas de acción comunal.</t>
  </si>
  <si>
    <t xml:space="preserve">Dotación implementos educativos a estudiantes </t>
  </si>
  <si>
    <t>Apoyo a población de estratos 1 y 2:  Restaurante, canasta, (kits escolares) transporte y alimentación escolar.</t>
  </si>
  <si>
    <t>COFIN</t>
  </si>
  <si>
    <t>Servicio educativos docentes</t>
  </si>
  <si>
    <t>En el fortalecimiento Institucional, que se realizará a través del plan de Desarrollo Institucional, incluir la creación de la oficina de Desarrollo Social y comunitario, asignando funciones, responsabilidades y recursos.</t>
  </si>
  <si>
    <t>Crear condiciones necesarias para que la industria de la construcción y de infraestructura turística sostenga índices aceptables de crecimiento.</t>
  </si>
  <si>
    <t>Incentivar la inversión privada orientada a la construcción de establecimientos destinados a la Recreación y Turismo, para incrementar los índices de empleo.</t>
  </si>
  <si>
    <t>Generar en la comunidad Melgarense participación activa y decisiva en el desarrollo de la política petrolera, específicamente lo relacionado  con los niveles de extracción de petróleo, capacidad de los pozos, estudio y conocimiento de la ley de regalías  y su asignación en proyectos de inversión municipal; obligaciones de las empresas exploradoras y explotadoras; verificación a la inversión social de las empresas explotadoras, a la política de generación de empleo en la zona de influencia a los planos de manejo ambiental de las mismas.</t>
  </si>
  <si>
    <t>Ampliación y dotación de plantas físicas, mobiliario, laboratorios, bibliotecas, materiales didácticos  y creación de aulas virtuales en instituciones educativas oficiales.</t>
  </si>
  <si>
    <t>Elaborar plan de capacitación y actualización de docentes y directivos de todos los niveles de la educación y del área urbana y rural.</t>
  </si>
  <si>
    <t>Disminución de los índices de inseguridad ciudadana.</t>
  </si>
  <si>
    <t>Reglamentación del servicio urbano de transporte: Rutas, Paraderos, horarios</t>
  </si>
  <si>
    <t>Disminución de indicadores de inseguridad ciudadana</t>
  </si>
  <si>
    <t>Prevención exclusión y abandono de ancianos</t>
  </si>
  <si>
    <t>Las comunidades en condiciones de mejorar en calidad de vida</t>
  </si>
  <si>
    <t>INFRAESTRUCTURA VIAL Y DE TRANSPORTE</t>
  </si>
  <si>
    <t>Diseño y ejecución del plan vial y de transportes que incluye:</t>
  </si>
  <si>
    <t>Mantenimiento y conservación del 100% vías rurales</t>
  </si>
  <si>
    <t>Mejoramiento del entorno visual y vial del municipio</t>
  </si>
  <si>
    <t>Disminución de tiempos de circulación</t>
  </si>
  <si>
    <t>Generación de vías perimetrales que disminuyen congestión vehicular</t>
  </si>
  <si>
    <t>Condiciones favorables que disminuyen costos en comercialización de productos agropecuarios</t>
  </si>
  <si>
    <t>Mejoramiento condiciones de acceso a usuario</t>
  </si>
  <si>
    <t>Definir sentido y orientación de vías urbanas</t>
  </si>
  <si>
    <t>Empresas publicas de transporte</t>
  </si>
  <si>
    <t>Mejorar y optimizar la red vial urbana y rural.</t>
  </si>
  <si>
    <t>Reglamentar y racionalizar el servicio de transporte publico urbano.</t>
  </si>
  <si>
    <t>Definir el sentido y orientación de las vías urbanas y así mismo señalizar y semaforizar la malla vial municipal.</t>
  </si>
  <si>
    <t xml:space="preserve">Diseño y ejecución del plan vial y de transporte que contenga:  </t>
  </si>
  <si>
    <t>Mejorar la disponibilidad de los sistemas de agua y saneamiento básico, así como la calidad del agua de consumo humano y las condiciones del ambiente que inciden en la salud y calidad de vida de la población Melgarense.</t>
  </si>
  <si>
    <t xml:space="preserve">Promover una cultura del agua y manejo de residuos, elevar el nivel de educación sanitaria y mejorar los hábitos higiénicos de la población. </t>
  </si>
  <si>
    <t>Fortalecer y mejorar la prestación del servicio de recolección, tratamiento y disposición final de basuras.</t>
  </si>
  <si>
    <t>Dependencia de servicios públicos organizada desde el punto de vista técnico, administrativo y financiero.</t>
  </si>
  <si>
    <t>TOTAL SECTOR ECONÓMICO</t>
  </si>
  <si>
    <t xml:space="preserve">Ampliación, mejoramiento y dotación de plantas físicas en instituciones educativas oficiales:  </t>
  </si>
  <si>
    <t xml:space="preserve">Dirección local de salud                     </t>
  </si>
  <si>
    <t xml:space="preserve">Organización y programación de competencias deportivas y apoyo a talentos deportivos. </t>
  </si>
  <si>
    <t>Formación de deportistas de nivel competitivo</t>
  </si>
  <si>
    <t xml:space="preserve">Gestión ante entidades gubernamentales para obtener apoyo al talento deportivo. </t>
  </si>
  <si>
    <t>Estructuración escuelas de formación deportiva.</t>
  </si>
  <si>
    <t>Construcción, dotación y adecuación de parque recreativos en zona urbana y rural</t>
  </si>
  <si>
    <t>Fortalecimiento Institucional.</t>
  </si>
  <si>
    <t>Concertación con la comunidad la ejecución de obras públicas de interés  general</t>
  </si>
  <si>
    <t>Conformación y consolidación de las juventudes Melgarenses</t>
  </si>
  <si>
    <t>Divulgación de políticas juveniles Melgarenses a través de encuentros, medios de comunicación, pagina WEB y grupos de recreación</t>
  </si>
  <si>
    <t>Secretarías de Educación y General y de Gobierno</t>
  </si>
  <si>
    <t>Formulación y ejecución plan de seguridad y convivencia que incluya programas de:  -Promoción de convivencia ciudadana.  -Prevención y atención violencia intrafamiliar y maltrato infantil</t>
  </si>
  <si>
    <t xml:space="preserve">Fortalecimiento frentes de seguridad local a través de dotación de equipos y operaciones de la policía Nacional </t>
  </si>
  <si>
    <t>Secretaría General y de Gobierno y Planeación</t>
  </si>
  <si>
    <t>Secretaría General y de Gobierno y desarrollo turístico</t>
  </si>
  <si>
    <t>Campañas de divulgación en medios masivos de comunicación para pago oportuno de los impuestos municipales</t>
  </si>
  <si>
    <t>Generar un archivo históricos veraz y bien documentados</t>
  </si>
  <si>
    <t>Creación e implementación  del sistema de información geográfica SIG</t>
  </si>
  <si>
    <t>Dotar de herramienta planificadora a la administración municipal</t>
  </si>
  <si>
    <t>AMBIENTAL</t>
  </si>
  <si>
    <t>Ampliación cobertura de transporte público</t>
  </si>
  <si>
    <t>Plan de capacitación en procesos de Planeación municipal articulados a mecanismos de participación comunitaria</t>
  </si>
  <si>
    <t>Gobernación del Tolima</t>
  </si>
  <si>
    <t>Realización de consejos de Gobierno en áreas urbanas y rurales</t>
  </si>
  <si>
    <t>OBJETIVOS</t>
  </si>
  <si>
    <t>METAS</t>
  </si>
  <si>
    <t>Dotación entre 2004 y 2005 de los elementos y equipos necesarios a estas dependencias, para el normal desarrollo de sus funciones.</t>
  </si>
  <si>
    <t>Fortalecer técnica, logística y operativamente, la UMATA conforme a la ley 607 de 2000.</t>
  </si>
  <si>
    <t>Rescatar la vocación Agropecuaria Municipal.</t>
  </si>
  <si>
    <t>Plan maestro de pavimentación de vías urbanas y perimetrales; especialmente: Pavimentación de anillos viales: sector la florida, la colina -  yahaira, escuela Rafael Pombo - calle 7c, avenida malecón resacas</t>
  </si>
  <si>
    <t>Reglamentación del servicio urbano de transporte, rutas, paraderos, frecuencias, etc.</t>
  </si>
  <si>
    <t>100% malla vial señalizada y semaforizada.</t>
  </si>
  <si>
    <t>Construcción ampliación y mejoramiento de puentes vehiculares y peatonales.</t>
  </si>
  <si>
    <t>Presentación proyectos de acuerdo para programa de valorización por beneficio general.</t>
  </si>
  <si>
    <t xml:space="preserve">Ampliación cobertura plan maestro de pavimentación por valorización. </t>
  </si>
  <si>
    <t>Asignación de recursos y gestión ante fondos de cofinanciación para obtención de cofinanciación que fortalezcan la red de telefonía rural</t>
  </si>
  <si>
    <t>Integración total del sector agropecuario al desarrollo económico y social</t>
  </si>
  <si>
    <t>Secretaría de Desarrollo Social y Comunitario</t>
  </si>
  <si>
    <t xml:space="preserve">Secretaría General y de Gobierno  </t>
  </si>
  <si>
    <t>Secretaría General y de Gobierno  y OOPP y Planeación</t>
  </si>
  <si>
    <t>Embellecimiento área urbana, incremento oferta de bienes y servicios turísticos</t>
  </si>
  <si>
    <t>Mejoramiento condiciones laborales de los servidores públicos y mejor atención al usuario externo</t>
  </si>
  <si>
    <t>Mejoramiento circulación de productos agropecuarios y de los aspectos de salubridad pública.</t>
  </si>
  <si>
    <t>Escenarios en óptimas condiciones para uso de la ciudadanía.</t>
  </si>
  <si>
    <t>Ampliación, mejoramiento y dotación parques  infantiles y recreativos.</t>
  </si>
  <si>
    <t>Ampliación, mejoramiento y dotación plaza de mercado.</t>
  </si>
  <si>
    <t>Crear condiciones que permitan la participación activa de la sociedad civil en los espacios señalados por la constitución y la ley.</t>
  </si>
  <si>
    <t>Consolidación y promoción de los mecanismos de participación comunitaria.</t>
  </si>
  <si>
    <t>Reorganización  de las veedurías ciudadanas.</t>
  </si>
  <si>
    <t xml:space="preserve">DESARROLLO INSTITUCIONAL </t>
  </si>
  <si>
    <t>Secretaría de OOPP y de Planeación</t>
  </si>
  <si>
    <t>Gestión ante entidades gubernamentales y ONG´S para asesoria en planes de capacitación en identificación y formulación de proyectos</t>
  </si>
  <si>
    <t>Secretaría de OOPP y de  Planeación</t>
  </si>
  <si>
    <t>HYDROS</t>
  </si>
  <si>
    <t>DESARROLLO SOCIAL Y MACROPROYECTOS</t>
  </si>
  <si>
    <t>DESARROLLO MUNICIPAL Y MACROPROYECTOS</t>
  </si>
  <si>
    <t>MATRIZ PLURIANUAL DE INVERSIONES</t>
  </si>
  <si>
    <t>SECTOR</t>
  </si>
  <si>
    <t>SUBSECTOR</t>
  </si>
  <si>
    <t>META</t>
  </si>
  <si>
    <t>ESTRATEGIAS</t>
  </si>
  <si>
    <t>IMPACTO ESPERADO</t>
  </si>
  <si>
    <t>COMPETENCIAS</t>
  </si>
  <si>
    <t>RECURSOS</t>
  </si>
  <si>
    <t>R.P</t>
  </si>
  <si>
    <t xml:space="preserve">FUENTES DE FINANCIACIÓN </t>
  </si>
  <si>
    <t>PLAN DE DESARROLLO MUNICIPAL  "SOMOS LA GENTE QUE QUIERE LA GENTE"  2004 - 2007</t>
  </si>
  <si>
    <t>Alcaldía</t>
  </si>
  <si>
    <t xml:space="preserve">Alcaldía </t>
  </si>
  <si>
    <t>UMATA</t>
  </si>
  <si>
    <t>ECONÓMICO</t>
  </si>
  <si>
    <t>AGROPECUARIO</t>
  </si>
  <si>
    <t xml:space="preserve">ECONÓMICO </t>
  </si>
  <si>
    <t>MICROEMPRESA</t>
  </si>
  <si>
    <t>INDUSTRIA DE LA CONSTRUCCIÓN E INFRAESTRUCTURA TURÍSTICA</t>
  </si>
  <si>
    <t>Administración municipal</t>
  </si>
  <si>
    <t>Gestión ante entidades gubernamentales y ONG´S para obtención de financiación</t>
  </si>
  <si>
    <t>Condiciones favorables para el descanso y esparcimiento de la población</t>
  </si>
  <si>
    <t>Creación fondo mixto de cultura y promoción turística</t>
  </si>
  <si>
    <t>Documento que guiara el desarrollo cultural y turístico del municipio</t>
  </si>
  <si>
    <t>Generar identidad cultural en la comunidad residente</t>
  </si>
  <si>
    <t>VIVIENDA</t>
  </si>
  <si>
    <t>500 habitantes de estratos 1 y 2 con techo</t>
  </si>
  <si>
    <t>Construcción de (50) soluciones nuevas de vivienda para estratos 3 y 4 del sector urbano</t>
  </si>
  <si>
    <t>250 habitantes de estratos 3 y 4 con vivienda propia</t>
  </si>
  <si>
    <t>Gremios del sector social</t>
  </si>
  <si>
    <t>Creación e implementación Banco de tierras municipal.</t>
  </si>
  <si>
    <t>Impulso a programas de vivienda de  interés social.</t>
  </si>
  <si>
    <t>Creación e implementación banco de tierras municipal.</t>
  </si>
  <si>
    <t>Gestión ante el Min. de Desarrollo y los fondos de cofinanciación (FINDETER), para obtención de recursos necesarios en programas de vivienda y asignación presupuestal municipal.</t>
  </si>
  <si>
    <t>Presentación proyecto de acuerdo.</t>
  </si>
  <si>
    <t>Lideres juveniles en capacidad de incorporarse al desarrollo económico, social y ambiental municipal</t>
  </si>
  <si>
    <t>SEGURIDAD Y CONVIVENCIA</t>
  </si>
  <si>
    <t>Crear las condiciones para la consolidación formas asociativas de producción: Microempresas, famiempresas y asociaciones de productores</t>
  </si>
  <si>
    <t>Gestión ante el SENA, UNIVERSIDAD DEL Tolima y otras entidades afines al sector microempresarial para orientar el diseño del Plan de Capacitación.</t>
  </si>
  <si>
    <t>Coordinar y gestionar eventos de capacitación y actualización, con la Secretaría de Educación Departamental y Universidad del Tolima.</t>
  </si>
  <si>
    <t>Reestructuración de la organización y funcionamiento de la dirección local de salud.</t>
  </si>
  <si>
    <t>Contribuir a mejorar significativamente las condiciones de salud y bienestar de los grupos humanos mas necesitados del municipio.</t>
  </si>
  <si>
    <t>Fortalecer el Comité Local de Emergencias.</t>
  </si>
  <si>
    <t>Minimizar los factores físicos de riesgo</t>
  </si>
  <si>
    <t>Mejorar la calidad de vida con inversión en obras de recuperación y sustentabilidad ecológica.</t>
  </si>
  <si>
    <t>Proteger los cuerpos de agua y disminuir su contaminación.</t>
  </si>
  <si>
    <t>Minimizar los impactos ambientales ocasionados por las actividades productivas.</t>
  </si>
  <si>
    <t>Promover una cultura de desarrollo sin destrucción de los recursos naturales.</t>
  </si>
  <si>
    <t>Concientización de comunidades urbanas y rurales en el buen manejo de los recursos naturales.</t>
  </si>
  <si>
    <t>Recuperación y reforestación de la parte alta de las Quebrada la Melgara, Rió Sumapaz, Quebrada Guaduala, Quebrada la Chicha, Quebrada la Madroñala y Quebrada la Longaniza.</t>
  </si>
  <si>
    <t>Forestación y reforestación de la parte alta de las cuencas y microcuencas abastecedoras de acueductos urbanos y rurales con especies nativas.</t>
  </si>
  <si>
    <t>Exigir los estudios de impacto y manejo ambiental para el desarrollo e implementación de actividades productivas.</t>
  </si>
  <si>
    <t>Reglamentación de los usos del suelo, a través del ajuste al P.B.O.T.</t>
  </si>
  <si>
    <t>7.1.</t>
  </si>
  <si>
    <t>7.2.</t>
  </si>
  <si>
    <t>Reubicación de asentamientos en zonas de riesgo.</t>
  </si>
  <si>
    <t>Determinación zonas de riesgo, en ajustes P.B.O.T.</t>
  </si>
  <si>
    <t>Elaboración de metodología para el análisis de vulnerabilidad ambiental.</t>
  </si>
  <si>
    <t>Reorganización administrativa y operativa del CLE, (comité local de emergencias).</t>
  </si>
  <si>
    <t>Adecuación curricular para educación básica y media con guía del estudiante</t>
  </si>
  <si>
    <t>PROGRAMAS</t>
  </si>
  <si>
    <t>SGP</t>
  </si>
  <si>
    <t>REG</t>
  </si>
  <si>
    <t>TOTAL</t>
  </si>
  <si>
    <t>Elaboración ajustes y modificación del reglamento de usos del suelo.</t>
  </si>
  <si>
    <t>Reestructuración de la cátedra ecológica en todos los niveles educativos del municipio.</t>
  </si>
  <si>
    <t>Implementación del servicio social ecológico.</t>
  </si>
  <si>
    <t>Asignación y gestión de recursos para ejecutar el plan de saneamiento hídrico.</t>
  </si>
  <si>
    <t>Asignación de recursos y gestión ante CORTOLIMA para obtener asesoría, asistencia técnica y recursos financieros que permitan el logro de objetivos y metas, en los programas de reforestación y forestación de microcuencas abastecedoras de acueductos urbanos y rurales.</t>
  </si>
  <si>
    <t>Aplicación de la ley 99 de 1993. Decretos y Resoluciones Reglamentarias.</t>
  </si>
  <si>
    <t>Gestión de recursos ante los fondos de cofinanciación y entidades gubernamentales, con el objeto de reubicar viviendas y/o infraestructura física que se encuentre en zona de riesgo inminente.</t>
  </si>
  <si>
    <t>Elaboración, ajustes y modificaciones del reglamento de usos del suelo.</t>
  </si>
  <si>
    <t>Elaboración, ajustes y modificación al Plan de Ordenamiento Territorial y al reglamento de usos del suelo.</t>
  </si>
  <si>
    <t>Definición y clarificación de la misión, objetivos y funciones del CLE.</t>
  </si>
  <si>
    <t>Implantación cátedra sobre prevención y atención de desastres.</t>
  </si>
  <si>
    <t>9.1.</t>
  </si>
  <si>
    <t>9.2.</t>
  </si>
  <si>
    <t>9.3.</t>
  </si>
  <si>
    <t>Definición y apropiación de espacios de participación ciudadana.</t>
  </si>
  <si>
    <t>Divulgación de programas sobre prevención y atención de desastres.</t>
  </si>
  <si>
    <t>2.3.</t>
  </si>
  <si>
    <t>Ejecución del Plan  de Saneamiento Hídrico y ampliación cobertura de alcantarillado en los sectores Barrios Unidos, Sicomoro, La Florida, Icacal y la Colina.</t>
  </si>
  <si>
    <t>Concientización de la población urbana y rural de la importancia del manejo de recurso de agua, de los residuos, de las condiciones sanitarias y hábitos higiénicos como elementos básicos de elevación de la calidad de vida de los Melgarenses.</t>
  </si>
  <si>
    <t>Localizar área para disposición final de residuos sólidos.</t>
  </si>
  <si>
    <t>4.3.</t>
  </si>
  <si>
    <t>Interventoría de obras de inversión y de gestión a la dependencia encargada de los Servicios Públicos de acueducto, alcantarillado y aseo.</t>
  </si>
  <si>
    <t>Presentación proyecto de reestructuración administrativa de EMPUMELGAR, incluido Plan de Desarrollo Institucional Municipal.</t>
  </si>
  <si>
    <t>Gestión ante las entidades crediticias y el fondo de cofinanciación  FIU, que permita obtener recursos suficientes requeridos en la optimización del acueducto de los barrios unidos y del sector rural.</t>
  </si>
  <si>
    <t>Vincular a la comunidad en la ejecución del proyecto.</t>
  </si>
  <si>
    <t>2.2.1.</t>
  </si>
  <si>
    <t>2.2.2.</t>
  </si>
  <si>
    <t>Gestión ante entidades crediticias. Fondo DRI, comunidad beneficiada, petrobras y asignación de recursos en presupuesto de regalías.</t>
  </si>
  <si>
    <t>Elaboración del Plan de uso eficiente y ahorro del agua conforme a la ley 373/97.</t>
  </si>
  <si>
    <t>3.3.</t>
  </si>
  <si>
    <t>3.4.</t>
  </si>
  <si>
    <t>Elaboración de un plan de campañas masivas de divulgación y promoción de la cultura del manejo del agua, residuos y hábitos higiénicos.</t>
  </si>
  <si>
    <t>Gestión ante el ministerio de medio Ambiente, para conseguir apoyo institucional celebrando foros, seminarios y capacitaciones.</t>
  </si>
  <si>
    <t>Gestión ante el Findeter, para obtener cofinanciación y asignación de recursos en el presupuesto municipal y determinación del sitio de ubicación  del colegio.</t>
  </si>
  <si>
    <t>Mejorar la calidad de la oferta pública del servicio de salud.</t>
  </si>
  <si>
    <t>Gestión de recursos ante entidades crediticias, Fondo de Cofinanciación. FINDETER. Así mismo, asignar recursos presupuestales y vincular a la comunidad en la ejecución del proyecto, que permita mejorar y ampliar la red de alcantarillado de aguas lluvias y residuales y recuperación de fuentes hídricas superficiales.</t>
  </si>
  <si>
    <t>Asignación de recursos presupuestales.</t>
  </si>
  <si>
    <t>Coordinar con el sector educativo la realización y organización de las justas deportivas Municipales (escolares e intercolegiados).</t>
  </si>
  <si>
    <t>Estimulo a la economía solidaria mediante la creación de organizaciones asociativas como microempresas, cooperativas  y asociaciones mutuarias.</t>
  </si>
  <si>
    <t>Contratación de obras públicas de carácter municipal rural o urbano con comunidades organizadas y grupos asociativos.</t>
  </si>
  <si>
    <t>Formulación y ejecución plan de Desarrollo de la Juventud Melgarense, que incluya promoción y divulgación, fortalecimiento de asociaciones juveniles y del consejo municipal de la juventud</t>
  </si>
  <si>
    <t>Generar confianza en las autoridades cívicas y militares del municipio a través de mecanismos de participación comunitaria y de seguridad y convivencia.</t>
  </si>
  <si>
    <t>Gestión ante las entidades crediticias y fondos de cofinanciación (FINDETER) para la obtención de recursos.</t>
  </si>
  <si>
    <t>Gestión ante coldeportes para asesoría y apoyo.</t>
  </si>
  <si>
    <t>Secretarías de Educación, General y de Gobierno y de OOPP y de Planeación</t>
  </si>
  <si>
    <t>Secretarías de Educación y OOPP y de Planeación</t>
  </si>
  <si>
    <t>Compra de equipos necesarios: Computadores, Audiovisuales, Automotores.</t>
  </si>
  <si>
    <t>Fortalecimiento técnico, logístico y operativo de la UMATA, conforme a la ley 607 de 2000.</t>
  </si>
  <si>
    <t>Apoyar técnica y financieramente la construcción y mejoramiento de escenario deportivos y parque recreativos.</t>
  </si>
  <si>
    <t>Fortalecer y rescatar las expresiones que le dan identidad y valor cultural al Municipio.</t>
  </si>
  <si>
    <t>1,3,</t>
  </si>
  <si>
    <t>Reorganizar la sección de Recreación y Deportes adscrita a la Secretaría de Educación.</t>
  </si>
  <si>
    <t>Organización y promoción de competencias deportivas, eventos culturales y talentos deportivos y artísticos.</t>
  </si>
  <si>
    <t>2.4.</t>
  </si>
  <si>
    <t>2.5.</t>
  </si>
  <si>
    <t>Construcción y adecuación de parques recreativos, en el área urbana y rural.</t>
  </si>
  <si>
    <t>Mantenimiento y dotación de  los escenarios deportivos existente en zona urbana y rural.</t>
  </si>
  <si>
    <t>Dotación de implementos deportivos a instituciones educativas y organizaciones deportivas.</t>
  </si>
  <si>
    <t>Construcción de canchas multifuncionales en el sector Urbano.</t>
  </si>
  <si>
    <t>Realización del inventario de bienes culturales del municipio.</t>
  </si>
  <si>
    <t>Gremio hotelero y turístico</t>
  </si>
  <si>
    <t>HIDROCARBUROS</t>
  </si>
  <si>
    <t>Contratación y elaboración documento código usos del suelo</t>
  </si>
  <si>
    <t>INCODER</t>
  </si>
  <si>
    <t xml:space="preserve">EDUCACIÓN </t>
  </si>
  <si>
    <t>ICBF</t>
  </si>
  <si>
    <t xml:space="preserve">RECREACIÓN Y DEPORTE </t>
  </si>
  <si>
    <t>CULTURA</t>
  </si>
  <si>
    <t>Conformación de bandas marciales en instituciones educativas</t>
  </si>
  <si>
    <t>Generar sitios de interés turístico y recreativo</t>
  </si>
  <si>
    <t>Construcción de ciento cincuenta (150) soluciones nuevas de VIS en el área urbana</t>
  </si>
  <si>
    <t>Fortalecimiento Institucional</t>
  </si>
  <si>
    <t>Institucionalización mediante acuerdo municipal, de los espacios de participación ciudadana</t>
  </si>
  <si>
    <t>DERECHOS HUMANOS</t>
  </si>
  <si>
    <t>INFRAESTRUCTURA FÍSICA</t>
  </si>
  <si>
    <t>Concertar con la comunidad la ejecución de las obras de interés general.</t>
  </si>
  <si>
    <t>Asignación  de recursos en el Presupuesto Municipal, y gestión ante el Fondo Nacional de Regalías, Presidencia de la Republica y la Empresa de Energía Eléctrica del Tolima ENERTOLIMA, para la obtención de los recursos técnicos y presupuestales necesarios en la ampliación de redes eléctricas urbanas y rurales.</t>
  </si>
  <si>
    <t>Embellecimiento del centro de Melgar y vías alimentadoras.</t>
  </si>
  <si>
    <t>Elaboración y ejecución plan de Renovación urbana.</t>
  </si>
  <si>
    <t>Ajustes y modificaciones al P.B.O.T.</t>
  </si>
  <si>
    <t>Secretaría General y de Gobierno, Educación y desarrollo turístico</t>
  </si>
  <si>
    <t>TOTAL SECTOR SOCIAL</t>
  </si>
  <si>
    <t>Adopción política pública de derechos humanos.</t>
  </si>
  <si>
    <t xml:space="preserve">Elaboración plan de acción que defina estrategias, planes y proyectos que recojan las iniciativas de los entes gubernamentales y organizaciones sociales. </t>
  </si>
  <si>
    <t>Prevención violación de los derechos humanos.</t>
  </si>
  <si>
    <t>Secretaría General y de Gobierno.</t>
  </si>
  <si>
    <t>Mejoramiento, ampliación y optimización de la red vial urbana y de transportes del 70 al 85% y la rural del 60 al 80% en los próximos cuatro  (4) años.</t>
  </si>
  <si>
    <t>Adquisición de vehículos tipo volqueta.</t>
  </si>
  <si>
    <t>Reposición de equipo y maquinaria pesada.</t>
  </si>
  <si>
    <t xml:space="preserve">Dotar al municipio de equipos necesarios para ejecutar proyectos de mejoramiento de vías. </t>
  </si>
  <si>
    <t>Promoción del proyecto planta de tratamiento ante inversionistas privados y creación de grupos asociativos de recicladotes.</t>
  </si>
  <si>
    <t>Diseño implementación de un sistema de control interno, que permita establecer evaluaciones, monitoreos y seguimiento a la dependencia encargada de los servicios públicos  domiciliarios de acueducto, alcantarillado y aseo.</t>
  </si>
  <si>
    <t>Impulsar, apoyar y financiar programas y proyectos deportivos, recreativos y culturales en el Municipio.</t>
  </si>
  <si>
    <t>Mejoramiento de vivienda de sectores marginales y reubicación de viviendas en zona de riesgo</t>
  </si>
  <si>
    <t>Cien (100) personas reubicadas</t>
  </si>
  <si>
    <t>750 habitantes de estratos 1 y 2 en condiciones favorables de habitación</t>
  </si>
  <si>
    <t>Identificación de áreas para desarrollar programa de VIS y de urbanización</t>
  </si>
  <si>
    <t>EMPLEO</t>
  </si>
  <si>
    <t>Disminución del índice de desempleo del área urbana y rural</t>
  </si>
  <si>
    <t>Estimulo a la economía solidaria: creación de microempresas cooperativas, famiempresas y asociaciones de productores</t>
  </si>
  <si>
    <t>Gestión ante organizaciones no gubernamentales para consolidar grupos asociativos</t>
  </si>
  <si>
    <t>SENA</t>
  </si>
  <si>
    <t>Oficina de asistencia social</t>
  </si>
  <si>
    <t>Creer en la mano de obra del municipio</t>
  </si>
  <si>
    <t>Incentivar la inversión privada en el subsector turismo mediante infraestructura de servicios públicos y sociales y del ordenamiento urbano y bienes y servicios</t>
  </si>
  <si>
    <t>Generación de empleo por captación de inversiones privadas</t>
  </si>
  <si>
    <t>Generación de nuevos centros de oferta de bienes y servicios que demandaran empleo formal e informal</t>
  </si>
  <si>
    <t>Incremento en la producción agropecuaria  de pan coger</t>
  </si>
  <si>
    <t>Fortalecimiento de la asistencia técnica a unidades familiares rurales</t>
  </si>
  <si>
    <t>Generar incrementos en productividad para comercialización</t>
  </si>
  <si>
    <t xml:space="preserve">                                                                                                                                                          </t>
  </si>
  <si>
    <t>Facilitar el funcionamiento de los mecanismos de participación</t>
  </si>
  <si>
    <t>DEGRADACIÓN DE LA BASE DE SUSTENTACIÓN ECOLÓGICA</t>
  </si>
  <si>
    <t>Incrementar índices de construcción en obras de infraestructura física destinada a hotelería y turismo manifestado en: Ecoturismo, agroturismo, acuaturismo, turismo metropolitano, religioso, social, recreativo y arqueológico.</t>
  </si>
  <si>
    <t>Secretaría OOPP</t>
  </si>
  <si>
    <t>Secretaría de salud</t>
  </si>
  <si>
    <t>Ampliación,  construcción y Potabilización de acueductos urbanos y rurales.</t>
  </si>
  <si>
    <t>Continuidad</t>
  </si>
  <si>
    <t xml:space="preserve">Ampliación </t>
  </si>
  <si>
    <t>Aportes patronales</t>
  </si>
  <si>
    <t>Mejoramiento calidad de la Educación.</t>
  </si>
  <si>
    <t>8.000 alumnos en mejores condiciones para asimilar procesos educativos.</t>
  </si>
  <si>
    <t>Ampliación de coberturas en establecimientos educativos oficiales.</t>
  </si>
  <si>
    <t>Mantenimiento, evaluación y promoción de la calidad educativa.</t>
  </si>
  <si>
    <t>Instalación de una planta de reciclaje con participación comunitaria.</t>
  </si>
  <si>
    <t>Vigilar y controlar la calidad del agua, el saneamiento básico y los servicios públicos domiciliarios.</t>
  </si>
  <si>
    <t>Facilitar el funcionamiento de los mecanismos de participación.</t>
  </si>
  <si>
    <t>Consolidación de los mecanismos de participación comunitaria.</t>
  </si>
  <si>
    <t>Institucionalización mediante acuerdo de os espacios de participación ciudadana.</t>
  </si>
  <si>
    <t>Formulación y ejecución de un plan de capacitación en participación y desarrollo comunitario.</t>
  </si>
  <si>
    <t>Asesoramiento y coordinación para la determinación de alternativas de organización de microempresas, a través de  organizaciones no gubernamentales y ONG´S.</t>
  </si>
  <si>
    <t>3.1.</t>
  </si>
  <si>
    <t>3.2.</t>
  </si>
  <si>
    <t xml:space="preserve">Gestión ante la Secretaria Departamental de Desarrollo Agropecuario, que permita obtener recursos y asesoría para la conformación y consolidación de microempresas sector rural. </t>
  </si>
  <si>
    <t>Asesorar la Constitución de Cooperativas destinadas a la comercialización de productos agropecuarios.</t>
  </si>
  <si>
    <t>Crear las condiciones necesarias que permita una adecuada innovación y transferencia tecnológica, dirigida al sector agrícola, microempresarial, turístico y de servicios.</t>
  </si>
  <si>
    <t>Fortalecimiento técnico, logístico y operativo de la UMATA.</t>
  </si>
  <si>
    <t>JUVENTUD</t>
  </si>
  <si>
    <t>Formulación y ejecución plan de capacitación de lideres juveniles</t>
  </si>
  <si>
    <t>Contratación y elaboración documento de ajustes PBOT.</t>
  </si>
  <si>
    <t>Creación de zonas de expansión turística y desarrollo de políticas turísticas en el área urbana.</t>
  </si>
  <si>
    <t>Desarrollo turístico sin romper equilibrio con la base de sustentación Ecológica.</t>
  </si>
  <si>
    <t>Gestionar la creación del corredor turístico del oriente del Tolima.</t>
  </si>
  <si>
    <t>Capacitación del Gremio hotelero, comercial y del transporte.</t>
  </si>
  <si>
    <t>Plan  realización de talleres, cursos y seminarios sobre aspectos legales y culturales de la actividad turística.</t>
  </si>
  <si>
    <t>Secretaría de Educación y de desarrollo turístico.</t>
  </si>
  <si>
    <t>Consejo Municipal de turismo.</t>
  </si>
  <si>
    <t>Institución Educativa Sumapaz con énfasis en hotelería y Turismo.</t>
  </si>
  <si>
    <t>Diversificación curricular.</t>
  </si>
  <si>
    <t>Apoyo logístico a planteles Educativos.</t>
  </si>
  <si>
    <t>Implementación y Fortalecimiento de modalidad técnica en las Instituciones Educativas.</t>
  </si>
  <si>
    <t>Incentivar y propender por incrementar los índices de construcción de la infraestructura física.</t>
  </si>
  <si>
    <t>Construcción y optimización infraestructura física.</t>
  </si>
  <si>
    <t>Gestión de asesoría y capacitación ante ONAD y el CRET para que asignen funcionarios expertos en estudios de vulnerabilidad ambiental, con el objeto de analizar los posibles factores de riesgo y amenaza de recursos naturales renovables y no renovables, así como de comunidades e infraestructura física.</t>
  </si>
  <si>
    <t>Crear las condiciones óptimas y necesarias, para que la actividad turística del Municipio se desarrolle como una industria creciente, con altos índices de competitividad en el ámbito Departamental, Regional y Nacional.</t>
  </si>
  <si>
    <t>Desarrollar la normativa de ordenamiento territorial urbano, físico y espacial del Municipio, donde se definan claramente las zonas de inversión turística.</t>
  </si>
  <si>
    <t>Evitar que el turismo rompa el equilibrio ecológico del Municipio y preservar la base sustentable dentro del concepto de Desarrollo Sustentable.</t>
  </si>
  <si>
    <t>Construir, mejorar, optimizar y mantener la infraestructura física Municipal, para promover el desarrollo turístico del Municipio.</t>
  </si>
  <si>
    <t>Rescatar la cultura Melgarense, impulsando el conocimiento de los bienes históricos, culturales y artesanales del municipio.</t>
  </si>
  <si>
    <t>Garantizar la seguridad ciudadana, tanto del Melgarense como de los visitantes.</t>
  </si>
  <si>
    <t>Definir con base en el P.B.O.T., posibles áreas de ubicación del parque temático y zonas de ecoturismo.</t>
  </si>
  <si>
    <t>Elaboración plan de desarrollo institucional que inserte creación secretaria de desarrollo turístico y el fondo de promoción turística.</t>
  </si>
  <si>
    <t>Asignación de recursos y reestructuración orgánica de la sección de Recreación y Deportes en el Plan de Desarrollo Institucional.</t>
  </si>
  <si>
    <t>1.2.1.</t>
  </si>
  <si>
    <t>1.2.2</t>
  </si>
  <si>
    <t>1.2.3.</t>
  </si>
  <si>
    <t>Gestión de recursos ante entidades gubernamentales para desarrollar el programa talentos deportivos y artísticos.</t>
  </si>
  <si>
    <t>Adquisición  de terrenos destinados a construcción de escenarios deportivos.</t>
  </si>
  <si>
    <t>Disminuir el déficit de vivienda en las zonas urbanas y rurales a través de la construcción de vivienda nueva y mejoramiento de la vivienda usada.</t>
  </si>
  <si>
    <t>Disminuir los índices de desempleo, mediante la oferta de mano de obra en la industria de la construcción.</t>
  </si>
  <si>
    <t>Construcción y mejoramiento de vivienda en el sector rural.</t>
  </si>
  <si>
    <t>Consolidación de áreas de desarrollo urbanístico, reglamentadas por el P.B.O.T.</t>
  </si>
  <si>
    <t>Elaboración censo de establecimiento industriales, comerciales y de servicios</t>
  </si>
  <si>
    <t>Incremento en los  recaudos de rentas propias para financiar proyectos de inversión social.</t>
  </si>
  <si>
    <t>Concientización de la población sobre obligaciones y deberes con el Gobierno municipal</t>
  </si>
  <si>
    <t>Descripción georeferenciada del municipio que permita optimizar la toma de decisiones</t>
  </si>
  <si>
    <t>Elaboración plan de desarrollo municipal PDIM y programa de capacitación a servidores públicos en áreas básicas de gestión.</t>
  </si>
  <si>
    <t>Plan auditoría hospital local Louis Pasteur.</t>
  </si>
  <si>
    <t>Convenio con el Instituto Colombiano de Bienestar Familiar.</t>
  </si>
  <si>
    <t>PROMOCIÓN Y DESARROLLO DEL TURISMO</t>
  </si>
  <si>
    <t>Concertación a través del Consejo Municipal de turismo, con el gremio de la Economía Informal,  sobre la conveniencia y estudio para la viabilidad de construcción de un centro comercial que albergue a los integrantes del Gremio.</t>
  </si>
  <si>
    <t>Construcción, mejoramiento, optimización y mantenimiento de la infraestructura física Municipal.</t>
  </si>
  <si>
    <t>Rescate de  los bienes históricos, culturales, artesanales del municipio.</t>
  </si>
  <si>
    <t>Incrementar el apoyo institucional para la dotación de equipo necesario en labores de vigilancia, así como aumentar  el pie de fuerza de la Policía Nacional.</t>
  </si>
  <si>
    <t>Presentación ante el concejo Municipal de un proyecto de acuerdo para la creación del Fondo de Vigilancia y Seguridad Ciudadana. Gestión ante la Policía Nacional para incremento pie de fuerza.</t>
  </si>
  <si>
    <t>Conformación de  granjas demostrativas experimentales en cultivos tradicionales y especies menores, incluyendo piscicultura, con aplicación de tecnología tradicional y limpia</t>
  </si>
  <si>
    <t>Elaboración y tramitación ante las entidades crediticias de las solicitudes para acceder a créditos agropecuarios y a recursos de los fondos de cofinanciación.</t>
  </si>
  <si>
    <t>Elaboración del Plan Piscícola y de especies menores.</t>
  </si>
  <si>
    <t>Elaboración de proyectos de asistencia social y capacitación a la mujer campesina.</t>
  </si>
  <si>
    <t>Fortalecer el programa de especies de tardio crecimiento.</t>
  </si>
  <si>
    <t xml:space="preserve">Elaboración Plan  de especies de tardio crecimiento articulado con el Plan Nacional de Desarrollo Agropecuario. </t>
  </si>
  <si>
    <t>Transferir tecnología apropiada y gratuita al pequeño productor Agropecuario.</t>
  </si>
  <si>
    <t>Asistencia técnica a pequeños productores que se encuentran en riesgo de desplazamiento.</t>
  </si>
  <si>
    <t>Contratación personal profesional necesario.</t>
  </si>
  <si>
    <t>Mejora los sistemas de producción y comercialización de productos agropecuarios.</t>
  </si>
  <si>
    <t>Capacitación del pequeño productor en trámites de créditos.</t>
  </si>
  <si>
    <t>Gestión ante entidades gubernamentales y ONG´S crediticias.</t>
  </si>
  <si>
    <t>Pequeño productor en capacidad de acceder a créditos.</t>
  </si>
  <si>
    <t>Plan de fomento del sector Piscícola y de especies menores para cuatro (4) años.</t>
  </si>
  <si>
    <t>Gestionar convenios interInstitucionales ante SENA, U.T. e INCODER.</t>
  </si>
  <si>
    <t>Gestión ante la Secretaría de desarrollo departamental para asesoramiento.</t>
  </si>
  <si>
    <t>Incrementar los niveles de población nutrida y por ende calidad de vida.</t>
  </si>
  <si>
    <t>Planes de capacitación mujer campesina y cabezas de familia en el 100% del área rural.</t>
  </si>
  <si>
    <t>Gestionar convenios interInstitucionales de capacitación.</t>
  </si>
  <si>
    <t>La totalidad de la mujer campesina en condiciones de asumir compromisos productivos y comercializarlos.</t>
  </si>
  <si>
    <t>Conformación de dos (2) Granjas experimentales demostrativas: cultivos tradicionales, piscicultura y especies menores con tecnología tradicional y limpia.</t>
  </si>
  <si>
    <t>Concertar con las comunidades rurales la conformación y ubicación de las granjas experimentales.</t>
  </si>
  <si>
    <t>Aumento cobertura de asistencia técnica en producción y mejoramiento calidad de vida.</t>
  </si>
  <si>
    <t>Rescatar la vocación agropecuaria municipal.</t>
  </si>
  <si>
    <t>Reactivación del consejo municipal de desarrollo agropecuario.</t>
  </si>
  <si>
    <t>generar participación ciudadana en la toma de decisiones sobre políticas agropecuarias.</t>
  </si>
  <si>
    <t>Incidir en el comportamiento sociocultural y sensibilizar a la población sobre el alcalde de los riesgos ambientales.</t>
  </si>
  <si>
    <t>Implementación plan forestal de especies maderables finas.</t>
  </si>
  <si>
    <t>Fortalecimiento del Cuerpo de Bomberos Oficiales.</t>
  </si>
  <si>
    <t>Garantizar la reacción inmediata del cuerpo de Bomberos en casos de emergencia.</t>
  </si>
  <si>
    <t>Preservar y conservar las zonas de protección ambiental especial.</t>
  </si>
  <si>
    <t>Adquisición del 100% de áreas de importancia estratégica entre 2004-2010.</t>
  </si>
  <si>
    <t>Plan de Sensibilización y socialización del uso y manejo de recursos naturales.</t>
  </si>
  <si>
    <t>Comunidades capacitadas en valores sociales acordes con el desarrollo ambiental.</t>
  </si>
  <si>
    <t>Asegurar suministro de agua potable a 30,000 habitantes.</t>
  </si>
  <si>
    <t>Protección y recuperación de fuentes hídricas abastecedoras de acueductos.</t>
  </si>
  <si>
    <t>Recuperación fuentes hídricas superficiales del área urbana.</t>
  </si>
  <si>
    <t>Ejecución plan de saneamiento hídrico.</t>
  </si>
  <si>
    <t>Mejoramiento de la dotación ambiental y calidad de vida.</t>
  </si>
  <si>
    <t>Recuperación y conservación de fuentes hídricas.</t>
  </si>
  <si>
    <t>Forestación y reforestación de partes altas de cuencas y microcuencas.</t>
  </si>
  <si>
    <t>Fortalecimiento de los viveros municipales.</t>
  </si>
  <si>
    <t>Incrementos en caudales y cobertura de acueductos.</t>
  </si>
  <si>
    <t>Elaboración de ajustes y modificaciones en el PBOT, que contemple: reducción área mínima de loteo rural y ampliación cota de usos del suelo en procesos productivos.</t>
  </si>
  <si>
    <t>Identificación zonas de riesgos y reubicación de asentamientos.</t>
  </si>
  <si>
    <t>Identificar, conocer y analizar factores de riesgo y su articulación con problemas ambientales.</t>
  </si>
  <si>
    <t>Sensibilizar a las comunidades sobre los riesgos ambientales.</t>
  </si>
  <si>
    <t>Fortalecer el CLE para optimizar su reacción en casos de emergencia.</t>
  </si>
  <si>
    <t>Prevenir a comunidades sobre riesgos y amenazas por inundación y remoción.</t>
  </si>
  <si>
    <t>Evitar el deterioro de áreas con fuerte presencia antrópica y que son de recuperación y conservación agroecológica.</t>
  </si>
  <si>
    <t>Adecuación curricular para la Educación básica y media en prevención y atención de desastres.</t>
  </si>
  <si>
    <t>Plan de prevención y atención de desastres.</t>
  </si>
  <si>
    <t>Concertación con la comunidad beneficiada para acordar participación en el proyecto.</t>
  </si>
  <si>
    <t>Fortalecimiento de la estructura organizacional a las nuevas competencias municipales, mediante elaboración del Plan de Desarrollo Institucional Municipal.</t>
  </si>
  <si>
    <t>Definición de metodologías e instrumentos que articulen plan de desarrollo, planes sectoriales, presupuesto municipal y P.B.O.T.</t>
  </si>
  <si>
    <t>Fortalecimiento del fisco municipal: Recuperación de cartera, Censo de establecimiento s comerciales.</t>
  </si>
  <si>
    <t>Implementar un sistema de archivo: físico y microfilmado.</t>
  </si>
  <si>
    <t>Actualización de la cartografía básica y temática municipal.</t>
  </si>
  <si>
    <t>Creación e implementación del sistema de información geográfica.</t>
  </si>
  <si>
    <t>El territorio y la dotación ambiental constituyen ámbitos claves y recíprocos para un propósito de Desarrollo sustentable. La riqueza de los recursos naturales potencian el desarrollo económico de cualquier región.</t>
  </si>
  <si>
    <t>Declarar como áreas de importancia estratégica para la conservación de recursos hídricos que surten de agua acueductos urbanos y rurales, las adyacentes a nacederos y parte alta de microcuencas.</t>
  </si>
  <si>
    <t>Sin embargo, la identificación de articuladores de las relaciones Naturaleza – Sociedad, constituye condición excepcional para una apropiación adecuada de la dotación Ambiental.</t>
  </si>
  <si>
    <t>Gestionar ante el SENA y COLCIENCIAS, la capacitación del Recurso Humano.</t>
  </si>
  <si>
    <t>Gestión ante el SINTAP Departamental y el SENA para acceder al sistema de transferencia de tecnología agropecuaria.</t>
  </si>
  <si>
    <t>Fortalecer los establecimientos de Educación básica y media con vocación turística capacitando al personal docente.</t>
  </si>
  <si>
    <t>Incentivar políticas económicas, sociales, culturales y ambientales para que la industria turística se manifieste como estrategia fundamental del Desarrollo Económico Municipal.</t>
  </si>
  <si>
    <t>mejoramiento de la infraestructura de servicios públicos y sociales.</t>
  </si>
  <si>
    <t>Gestión ante la FINDETER, de los recursos necesarios para la cofinanciación de proyectos de infraestructura turística.</t>
  </si>
  <si>
    <t>1.3.</t>
  </si>
  <si>
    <t>Apropiar en el Presupuesto Municipal recursos que permitan cofinanciar proyectos de infraestructura turística.</t>
  </si>
  <si>
    <t>Determinación y definición zonas de influencia turística a través del Ordenamiento Territorial Urbano Físico y espacial y del reglamento de usos del suelo, incluido en el ajuste y modificación del P.B.O.T.</t>
  </si>
  <si>
    <t>Presentación proyecto de acuerdo sobre exenciones de impuestos a la inversión de proyectos de gran envergadura turística.</t>
  </si>
  <si>
    <t>Ampliar la cobertura y mejoramiento de la calidad del servicio educativo formal, no formal y de poblaciones especiales.</t>
  </si>
  <si>
    <t>Impulsar el fomento de la educación superior.</t>
  </si>
  <si>
    <t>Apoyar a la población de estratos 1 y 2</t>
  </si>
  <si>
    <t>1.4.</t>
  </si>
  <si>
    <t>1.5.</t>
  </si>
  <si>
    <t>1.1.1.</t>
  </si>
  <si>
    <t>1.1.2.</t>
  </si>
  <si>
    <t>Elaborar plan de Desarrollo de Educación</t>
  </si>
  <si>
    <t>Asignación de recursos del sistema general de participaciones</t>
  </si>
  <si>
    <t>Estudio, diseño y construcción de un sistema integral de tratamiento de residuos sólidos.</t>
  </si>
  <si>
    <t>Elaboración plan de gestión integral de residuos sólidos.</t>
  </si>
  <si>
    <t>Mejoramiento calidad de vida.</t>
  </si>
  <si>
    <t>Disminuir la presión antrópica sobre la dotación natural.</t>
  </si>
  <si>
    <t>Gestión ante entidades gubernamentales y no gubernamentales para obtener cofinanciación.</t>
  </si>
  <si>
    <t>Localización, estudio, diseño y construcción terminal de paso de transporte intermunicipal.</t>
  </si>
  <si>
    <t>Concertación con empresas de transporte de pasajeros para determinar participación en el proyecto.</t>
  </si>
  <si>
    <t>Localización de áreas a través de PBOT.</t>
  </si>
  <si>
    <t>Organización vial y vehicular.</t>
  </si>
  <si>
    <t>Disminución de tiempos de circulación.</t>
  </si>
  <si>
    <t xml:space="preserve">Asignación de recursos. </t>
  </si>
  <si>
    <t>Concertación con ciudadanía área de influencia del proyecto.</t>
  </si>
  <si>
    <t>Empresa de transporte público de pasajeros.</t>
  </si>
  <si>
    <t>Ministerio del transporte.</t>
  </si>
  <si>
    <t>Localización, estudio, diseño y construcción parque temático.</t>
  </si>
  <si>
    <t xml:space="preserve">Institucionales: ajustes al PBOT; exenciones tributarias, aportes económicos. </t>
  </si>
  <si>
    <t>Generación de empleo formal e informal.</t>
  </si>
  <si>
    <t>Localización, estudio, diseño y construcción de un centro de acopio regional.</t>
  </si>
  <si>
    <t>Definición de áreas a través de ajustes al PBOT.</t>
  </si>
  <si>
    <t>Obtención de recursos ante el Gobierno departamental y la empresa privada.</t>
  </si>
  <si>
    <t>Generar mayores ingresos al pequeño productor agrícola y pecuario y, al consumidor final entregándole alimentos frescos y a bajo precio.</t>
  </si>
  <si>
    <t>Fortalecimiento Institucional Municipal.</t>
  </si>
  <si>
    <t>Documento elaborado Plan de Desarrollo Institucional.</t>
  </si>
  <si>
    <t>Creación de exenciones tributarias a proyectos de inversión  e infraestructura turísticas.</t>
  </si>
  <si>
    <t>Definición de la renovación urbana.</t>
  </si>
  <si>
    <t>Oficina Asesora</t>
  </si>
  <si>
    <t>Sistematización en red de la administración municipal y creación página WEBSIDE</t>
  </si>
  <si>
    <t>Secretaría General y de Gobierno - Oficina Asesora</t>
  </si>
  <si>
    <t xml:space="preserve">Fortalecimiento de procedimientos administrativos de los hogares infantiles. </t>
  </si>
  <si>
    <t>Adecuar al municipio a las nuevas competencias asignadas por la ley e Incrementar la acción municipal en términos de eficiencia, eficacia, transparencia, economía y celeridad</t>
  </si>
  <si>
    <t>Integrar a la comunidad en procesos de toma de decisiones en Planeación y ejecución y control de la administración municipal</t>
  </si>
  <si>
    <t>Formulación y ejecución de un plan de capacitación y desarrollo comunitario</t>
  </si>
  <si>
    <t>Comunidades Melgarenses con actitud participativa del desarrollo socio-económico  y ambiental</t>
  </si>
  <si>
    <t>Cobertura total en servicios públicos; vías de acceso y municipales óptimas; incremento capacidad hotelera y creación de escenarios turísticos.</t>
  </si>
  <si>
    <t>Identificar,  cualificar y cuantificar la dotación natural.</t>
  </si>
  <si>
    <t>Contratación documento con el inventario de los recursos naturales.</t>
  </si>
  <si>
    <t>Determinar la capacidad y potencialidad de los R.N. para incluirlos en el portafolio turístico.</t>
  </si>
  <si>
    <t>Ciudadanía Melgarense consciente de sus derechos y deberes ante conciudadanos y autoridades.</t>
  </si>
  <si>
    <t>Sensibilización  y socialización de acciones de gobierno y de desarrollo.</t>
  </si>
  <si>
    <t>Implementar  un centro de educación superior con énfasis en las actividades económicas, sociales y culturales propias de la región, a nivel de pregrado</t>
  </si>
  <si>
    <t>Gestión ante instituciones de educación superior para elaborar convenios.</t>
  </si>
  <si>
    <t>Dotar y mejorar la infraestructura del sistema general de salud.</t>
  </si>
  <si>
    <t>Ampliar la cobertura del régimen subsidiado.</t>
  </si>
  <si>
    <t>Diseñar los parámetros para ampliar la cobertura de acueducto y alcantarillado ante la empresa prestadora del servicio.</t>
  </si>
  <si>
    <t>Ampliar  la cobertura de acueducto en la zona rural, mediante la construcción del sistema de acueductos veredales. Incrementar   la cobertura de agua potable en la zona rural.</t>
  </si>
  <si>
    <t>En diez (10) años gracias al fomento de este sector , crece la productividad Nacional, toda la población con acceso  a medios de información y comunicación, los niños con mejor desempeño en ciencias y matemáticas y la ciencia ocupando un lugar destacado dentro de las noticias que maneja la prensa.</t>
  </si>
  <si>
    <t>Obtener representación del municipio en torneos regionales y Nacionales</t>
  </si>
  <si>
    <t>Escenario para práctica de deportes competitivo a nivel regional y Nacional</t>
  </si>
  <si>
    <t>Programación de eventos deportivos a nivel regional y Nacional</t>
  </si>
  <si>
    <t>Presentación de proyectos a programas del orden Nacional (empleo rural y urbano y capacitación para el trabajo)</t>
  </si>
  <si>
    <t xml:space="preserve">Propender el respeto, promoción,  protección y garantía de los derechos humanos y derecho interNacional humanitario. </t>
  </si>
  <si>
    <t>Asignación de recursos y gestión ante Gobierno Nacional y departamental para obtención de cofinanciación</t>
  </si>
  <si>
    <t>Incremento de proyectos de inversión social inscritos en bancos de proyectos del orden local, regional y Nacional</t>
  </si>
  <si>
    <t>Gestionar con el Gobierno departamental ayuda Nacional e interNacional para  financiación proyecto.</t>
  </si>
  <si>
    <t>Reconocimiento Nacional e interNacional del municipio como atractivo turístico.</t>
  </si>
  <si>
    <t>Instituto Nacional de vías.</t>
  </si>
  <si>
    <t>Elaboración y ejecución plan de renovación urbana: adecuación de parques y zonas verdes, pavimentación de vías, homogenización de andenes y fachadas, conformación de vías peatonales, recuperación espacio público, señalización y nomenclatura urbana.</t>
  </si>
  <si>
    <t>Secretraría de OOPP y de Planeación.</t>
  </si>
  <si>
    <t>10% Interventoría y  Funcionamiento Proyectos Financiados con Regalías.</t>
  </si>
  <si>
    <t>TOTAL SECTOR MACROPROYECTOS</t>
  </si>
  <si>
    <t>Formulación y ejecución plan de desarrollo de la juventud Melgarense: promoción y divulgación de políticas dirigidas a la juventud, fortalecimiento de asociaciones y del consejo municipal de la juventud</t>
  </si>
  <si>
    <t>Conformación comités de seguridad ciudadana</t>
  </si>
  <si>
    <t>Generar confianza en las autoridades civiles y militares</t>
  </si>
  <si>
    <t>Reactivación de policía de turismo</t>
  </si>
  <si>
    <t>Fortalecimiento de las instituciones, legitimitación del estado, generación de confianzas entre estado y sociedad, creación de espacios en la búsqueda de caminos diferentes a la violencia para resolver nuestras diferencias.</t>
  </si>
  <si>
    <t>Mejoramiento de la infraestructura de servicios públicos domiciliarios para incrementar capacidad turística</t>
  </si>
  <si>
    <t>El 100% de la población urbana y rural con mejores condiciones y calidad de vida</t>
  </si>
  <si>
    <t>Construcción mantenimiento y cambios de redes eléctricas urbanas y rural</t>
  </si>
  <si>
    <t>Instalación planta de energía solar y de un biodigestor en parcela demostrativa</t>
  </si>
  <si>
    <t>Ampliar al 100% cobertura de telefonía rural</t>
  </si>
  <si>
    <t>Gestión ante empresas de telecomunicaciones para viabilidad y concreción del proyecto de telefonía rural</t>
  </si>
  <si>
    <t>FUNDAMENTOS DEL PLAN</t>
  </si>
  <si>
    <t>INTRODUCCIÓN</t>
  </si>
  <si>
    <t>PROBLEMÁTICA URBANA GENERAL</t>
  </si>
  <si>
    <t>Gestionar recursos con entidades gubernamentales del orden departamental y nacional.</t>
  </si>
  <si>
    <t>Ampliación planta física Colegio Oficial Sumapaz a través de un Colegio Campestre.</t>
  </si>
  <si>
    <t>Implementación y dotación de un centro de educación para adultos.</t>
  </si>
  <si>
    <t>Gestión ante la Secretaría de Educación Departamental que permita la ampliación del centro de educación para adultos.</t>
  </si>
  <si>
    <t>Implementación y dotación centro de educación para adultos en institución educativa Gabriela Mistral.</t>
  </si>
  <si>
    <t>Plan de capacitación a la ciudadanía en convivencia pacifica y competencia ciudadana.</t>
  </si>
  <si>
    <t>Dotación técnica y logística necesaria entre 2004-2005 de la UMATA.</t>
  </si>
  <si>
    <t>Implementación del plan para regionalización de las UMATAS.</t>
  </si>
  <si>
    <t>Secretaría de Educación.  Fondo mixto de Cultura</t>
  </si>
  <si>
    <t>Promoción artística y cultural municipal</t>
  </si>
  <si>
    <t>Secretaría de Educación y General y de Gobierno</t>
  </si>
  <si>
    <t xml:space="preserve">Valores artísticos y culturales conmayor difunsión </t>
  </si>
  <si>
    <t>Generar sitios de interés  cultural y turístico</t>
  </si>
  <si>
    <t>Generar mayor conocimiento en comunidad melgarense</t>
  </si>
  <si>
    <t>Secretaría OOPP y de Planeación</t>
  </si>
  <si>
    <t>I.</t>
  </si>
  <si>
    <t>COMPONENTE ESTRATÉGICO</t>
  </si>
  <si>
    <t xml:space="preserve">MARCO TEÓRICO </t>
  </si>
  <si>
    <t>1.2.4.</t>
  </si>
  <si>
    <t>1.2.5.</t>
  </si>
  <si>
    <t>ANÁLISIS SECTOR AGROPECUARIO Y AMBIENTAL</t>
  </si>
  <si>
    <t>1.2.6.</t>
  </si>
  <si>
    <t>ANÁLISIS SECTOR SERVICIOS PÚBLICOS</t>
  </si>
  <si>
    <t>1.2.7.</t>
  </si>
  <si>
    <t>ANÁLISIS SECTOR DESARROLLO INSTITUCIONAL</t>
  </si>
  <si>
    <t xml:space="preserve">MISIÓN </t>
  </si>
  <si>
    <t>VISIÓN</t>
  </si>
  <si>
    <t>FORMULACIÓN PLAN DE DESARROLLO MUNICIPAL</t>
  </si>
  <si>
    <t>OBJETIVOS GENERALES</t>
  </si>
  <si>
    <t>Plan capacitación para consolidación y formación de grupos asociativos de producción.</t>
  </si>
  <si>
    <t>Asesoramiento para constituir cooperativas, asociaciones o microempresas con el objeto de comercializar productos agropecuarios.</t>
  </si>
  <si>
    <t>Conformación red de información municipal de precios y mercados.</t>
  </si>
  <si>
    <t>Creación oficina de desarrollo social y comunitario (Secretaría de Desarrollo Comunitario).</t>
  </si>
  <si>
    <t>Gestión ente el SENA, Universidad del Tolima y Gobierno Departamental para orientar el diseño del plan de capacitación.</t>
  </si>
  <si>
    <t>Asesoramiento para determinación de alternativas en creación de microempresas.</t>
  </si>
  <si>
    <t>Elaboración plan de capacitación.</t>
  </si>
  <si>
    <t>Consolidación de grupos asociativos de producción: microempresas, famiempresas y asociaciones de productores, tanto en el área rural como urbana.</t>
  </si>
  <si>
    <t>Generar flujos de información sobre precios y mercadeo de productos agropecuarios.</t>
  </si>
  <si>
    <t>Consolidación del sistema asociado productivo.</t>
  </si>
  <si>
    <t>Apoyar y fortalecer el proceso de investigación y producción intelectual.</t>
  </si>
  <si>
    <t>Capacitación de funcionarios UMATA y del sector educativo.</t>
  </si>
  <si>
    <t>Los sectores agrícolas, microempresarial, turístico y de servicios con capacidad de crear nuevos espacios de innovación científica y técnica.</t>
  </si>
  <si>
    <t>Proyecto de acuerdo sobre exenciones de impuestos a inversión en proyectos de gran envergadura turística.</t>
  </si>
  <si>
    <t>Determinación y definición de zonas de influencia turísticas urbanas y rurales en ajustes y modificaciones del PBOT.</t>
  </si>
  <si>
    <t>Incremento en los índices de empleo y flujos de bienes y servicios.</t>
  </si>
  <si>
    <t>Incremento en población flotante.</t>
  </si>
  <si>
    <t>Elaboración plan de desarrollo Institucional:  Conformación comité ciudadano de control social  a la política petrolera.</t>
  </si>
  <si>
    <t>La comunidad Melgarense participativa en asignación de regalías, inversión social de empresas explotadoras de petróleo, generación de empleo y control ambiental.</t>
  </si>
  <si>
    <t>Gestionar ante ministerio de minas y energía información sobre y nacimientos de hidrocarburo.</t>
  </si>
  <si>
    <t>Estudios, etapas de ejecución y participación por regalías.</t>
  </si>
  <si>
    <t>Ampliación de coberturas al 100% en todo el municipio.</t>
  </si>
  <si>
    <t>Ampliación y remodelación escuelas y colegios rurales.</t>
  </si>
  <si>
    <t>Construcción escenarios deportivos rurales.</t>
  </si>
  <si>
    <t>Mantenimiento y dotación de mobiliario en escuelas y colegios urbanos y rurales.</t>
  </si>
  <si>
    <t>Mantenimiento y ampliación de plantas físicas de instituciones educativas del área urbana.</t>
  </si>
  <si>
    <t>Ampliación y dotación de laboratorios en área urbana y rural.</t>
  </si>
  <si>
    <t>Gestión de recursos ante entidades gubernamentales del orden departamental y nacional; crediticias y del sector social privada (cajas de compensación).</t>
  </si>
  <si>
    <t>Gestión ante petrobras para obtención de recursos y asignación presupuestal municipal.</t>
  </si>
  <si>
    <t>Elaboración, ajustes y modificaciones al Plan  de Ordenamiento Territorial competente, urbano y del reglamento de usos del suelo.</t>
  </si>
  <si>
    <t>Propiciar la generación de empleo y elevar el nivel de ingresos de la población en edad de trabajar.</t>
  </si>
  <si>
    <t>Promover un aumento en los niveles de productividad, de forma que puedan incrementar los ingresos familiares</t>
  </si>
  <si>
    <t>Incremento en excedentes de los productos de pan coger.</t>
  </si>
  <si>
    <t>Disminuir el índice de desempleo en el área urbana y rural</t>
  </si>
  <si>
    <t>Gestión ante organizaciones no gubernamentales para consolidar grupos asociativos.</t>
  </si>
  <si>
    <t>Incentivar la inversión privada en el subsector turismo mediante infraestructura de  servicios públicos y ordenamiento urbano.</t>
  </si>
  <si>
    <t>Fortalecimiento de la asistencia técnica a unidades familiares rurales a través de la UMATA.</t>
  </si>
  <si>
    <t>Presentación de proyectos ante el Plan Colombia para acceder a los recursos del programa empleo solidario (Plan de Empleo Rural y Urbano y Capacitación para el Trabajo).</t>
  </si>
  <si>
    <t>Crear las condiciones necesarias que permita la participación activa de la sociedad civil en los espacios señalados por la constitución y la  ley.</t>
  </si>
  <si>
    <t>Organizar las veedurías ciudadanas.</t>
  </si>
  <si>
    <t>SUBTOTAL</t>
  </si>
  <si>
    <t>Gestión ante el Ministerio del Ambiente y la Corporación Autónoma del Tolima CORTOLIMA, de la asesoría en la elaboración del inventario de los recursos naturales renovables y no renovables.</t>
  </si>
  <si>
    <t>Campaña de promoción del buen vecino con la participación y compromiso de toda la comunidad.</t>
  </si>
  <si>
    <t>Presentación proyecto de acuerdo para ubicación y asignación del lote o predios donde se ubicara el parque temático y las zonas de Ecoturismo.</t>
  </si>
  <si>
    <t>El logro de un desarrollo económico con justicia social se fundamenta en la ampliación de las oportunidades del individuo y comunidades, la cual supone no solo la formación de sus capacidades sustentada en un mejor estado de salud y un mayor acceso a los conocimientos; sino igualmente, su despliegue y proyección en la vida comunitaria, en el trabajo en el descanso en su participación política y en la consolidación de su identidad cultural.</t>
  </si>
  <si>
    <t xml:space="preserve">Conformación comité ciudadano de control social a la política petrolera. </t>
  </si>
  <si>
    <t xml:space="preserve">Gestionar ante el Ministerio de Minas y Energía  la entrega de información concerniente a la política estatal petrolera: Estudios e investigación exploradora; Etapas de la Explotación y participación de las regalías. </t>
  </si>
  <si>
    <t>El desarrollo de una amplia infraestructura física del municipio, permitirá en le tiempo, aumentar la rentabilidad de cualquier inversión dando como resultado el crecimiento económico y social del municipio, generación de empleo, mejoramiento en la calidad de vida y devolviendo en la comunidad la credibilidad del papel del estado local.</t>
  </si>
  <si>
    <t>Mejoramiento, ampliación y mantenimiento vial del sector Barrios Unidos.</t>
  </si>
  <si>
    <t>Construcción, ampliación y mantenimiento de puentes.</t>
  </si>
  <si>
    <t>Elevar capacidad física atlética de la población estudiantil.</t>
  </si>
  <si>
    <t>Coordinar con el sector educativo la organización y ejecución de los juegos intercolegiados, festivales escolares y eventos deportivos Municipales, Deptales y Nacionales.</t>
  </si>
  <si>
    <t>Generación de áreas con oferta de bienes y servicios.</t>
  </si>
  <si>
    <t>Alcaldías del oriente del Tolima</t>
  </si>
  <si>
    <t>Incrementar indicadores de cobertura y calidad de la Educación.</t>
  </si>
  <si>
    <t>Secretarías de educación y OOPP y de Planeación</t>
  </si>
  <si>
    <t>5.000 habitantes del sector de barrios unidos con agua potable.</t>
  </si>
  <si>
    <t>Generar favorabilidad institucional y aspectos físicos para la operación del sistema de recolección y disposición final de residuos sólidos.</t>
  </si>
  <si>
    <t xml:space="preserve">Implementación política Nacional de apropiación social de ciencia y tecnología: * Promoción de la política, divulgación y popularización. * Articulación con el sistema educativo. * exposición de expertos y científicos. * Incorporación a la producción de bienes y servicios y al uso ciudadano.  </t>
  </si>
  <si>
    <t>En cuatro (4) años el municipio debe integrarse a la política interNacional.</t>
  </si>
  <si>
    <t>En los ajustes y modificaciones del P.B.O.T., incluir ubicación georeferenciada de  posibles áreas donde se construya el relleno sanitario o disposición final de basuras.</t>
  </si>
  <si>
    <t>Organizar el sistema municipal de cultura.</t>
  </si>
  <si>
    <t>Formación de escuelas deportivas y artísticas</t>
  </si>
  <si>
    <t>Gestión ante Coldeportes y Viceministerio de Cultura  para obtención de asesoría y apoyo.</t>
  </si>
  <si>
    <t>Ampliación de escenarios deportivos en la zona rural.</t>
  </si>
  <si>
    <t>Construcción Biblioteca Cultural.</t>
  </si>
  <si>
    <t>Gestión ante el instituciones gubernamentalesdel orden departamental y nacional para la asesoría necesaria en la construcción  de la biblioteca cultural. Asignación de recursos de cofinanciación y propios, para ejecutar objetivos y metas propuestos.</t>
  </si>
  <si>
    <t>Construcción de  soluciones nuevas de vivienda de interés social en el área urbana.</t>
  </si>
  <si>
    <t>Construcción de  soluciones nuevas de vivienda en el área urbana.</t>
  </si>
  <si>
    <t>Mejoramiento de vivienda en los sectores marginales urbanos: Barrios unidos, Icacal y la Florida.</t>
  </si>
  <si>
    <t>Asignación de recurso presupuesto municipal.</t>
  </si>
  <si>
    <t>Gestión para la construcción de parque turístico y centros de recreación y deporte que incrementara la oferta de servicios y escenarios turísticos propiciando mayor demanda de usuarios.</t>
  </si>
  <si>
    <t>Impulsar la institucionalización de programas en las áreas de Educación Ambiental, Hotelería y Turismo y Agroindustria.</t>
  </si>
  <si>
    <t>Conformación de proyectos de Educación Ambiental, Hotelería y turismo y del sector agroindustrial en instituciones educativas.</t>
  </si>
  <si>
    <t>6.2.</t>
  </si>
  <si>
    <t>8.1.</t>
  </si>
  <si>
    <t>8.2.</t>
  </si>
  <si>
    <t>Implementar programas del buen vecino.</t>
  </si>
  <si>
    <t>Ubicación área especifica  para construcción parque temático y zonas de desarrollo para el ecoturismo.</t>
  </si>
  <si>
    <t>Gestionar la elaboración del plan de desarrollo institucional con la oficina departamental de planeacion.</t>
  </si>
  <si>
    <t>Asignación de recursos en el presupuesto municipal.</t>
  </si>
  <si>
    <t>Creación del Consejo Municipal de Turismo, como ente divulgador, integrado y concertado con el Sector Publico, los prestadores de servicios turísticos y usuarios del servicio, estableciendo los procesos de planificación turística a corto, mediano y largo plazo.</t>
  </si>
  <si>
    <t>PLAN FINANCIERO</t>
  </si>
  <si>
    <t>INGRESOS</t>
  </si>
  <si>
    <t>2.2.1</t>
  </si>
  <si>
    <t>2.2.2</t>
  </si>
  <si>
    <t>DISTRIBUCIÓN SECTORIAL</t>
  </si>
  <si>
    <t>FUENTES DE FINANCIACIÓN</t>
  </si>
  <si>
    <t>PLAN PLURIANUAL DE INVERSIONES</t>
  </si>
  <si>
    <t>GASTOS</t>
  </si>
  <si>
    <t>PROYECCIÓN  DE LOS INGRESOS Y GASTOS BASADOS EN LA SITUACIÓN ACTUAL</t>
  </si>
  <si>
    <t>SITUACIÓN ACTUAL</t>
  </si>
  <si>
    <t>ANÁLISIS DE LA SITUACIÓN ACTUAL</t>
  </si>
  <si>
    <t>PLANIFICACIÓN FINANCIERA</t>
  </si>
  <si>
    <t>ANÁLISIS  HISTÓRICO DE LA ESTRUCTURA FISCAL.</t>
  </si>
  <si>
    <t>COMPORTAMIENTO  DE LOS  INGRESOS Y DE LOS GASTOS</t>
  </si>
  <si>
    <t xml:space="preserve">Para que la economía Melgarense se oriente por una senda de crecimiento alto y sostenido, y sus beneficios se distribuyan más equitativamente entre los ciudadanos, es preciso redefinir el esquema de desarrollo, abriendo oportunidades a los distintos agentes económicos del Municipio, Departamento y la Nación. </t>
  </si>
  <si>
    <t>PLAN  DE DESARROLLO MUNICIPAL "SOMOS LA GENTE QUE QUIERE LA GENTE" 2004-2007</t>
  </si>
  <si>
    <t>Reorganizar la dependencia encargada de la administración de los servicios públicos domiciliarios (acueducto, alcantarillado y aseo) para que presten eficientemente las funciones que le son propias de conformidad con la ley 142 de 1994.</t>
  </si>
  <si>
    <t>Asignación de funciones, responsabilidades y recursos al comité.</t>
  </si>
  <si>
    <t>SUBSECTOR RECREACIÓN, DEPORTE Y CULTURA</t>
  </si>
  <si>
    <t>SUBSECTOR PARTICIPACIÓN COMUNITARIA</t>
  </si>
  <si>
    <t>SUBSECTOR ENERGÍA</t>
  </si>
  <si>
    <t>Dotar a la Administración Municipal, de un sistema de información que facilite la toma de decisiones en forma ágil, eficiente y transparente.</t>
  </si>
  <si>
    <t>Población escolar con mejor calidad educativa.</t>
  </si>
  <si>
    <t>Juventud de melgar en mejores condiciones para la práctica de deportes</t>
  </si>
  <si>
    <t>Compra de terrenos y construcción hogares comunitarios en zona urbana y rural.</t>
  </si>
  <si>
    <t>Ajustes P.B.O.T.</t>
  </si>
  <si>
    <t>Capacitación de comunidades urbanas y rurales en expresiones artísticas, folclóricas y teatrales (instructores música y danzas)</t>
  </si>
  <si>
    <t>Construcción y mejoramiento vivienda del sector urbano y rural</t>
  </si>
  <si>
    <t>Promoción del desarrollo turístico: festival San Pedrino, Fiestas Patronales y Eventos Turísticos</t>
  </si>
  <si>
    <t>Secretaría de Educación y COLDEPORTES</t>
  </si>
  <si>
    <t xml:space="preserve">Secretaría de Educación </t>
  </si>
  <si>
    <t>Secretaría de Educación y Planeación</t>
  </si>
  <si>
    <t>Secretaría General y de Gobierno</t>
  </si>
  <si>
    <t>Secretaría de transito y transporte</t>
  </si>
  <si>
    <t>Secretaría de Planeación</t>
  </si>
  <si>
    <t>Secretaría de Hacienda</t>
  </si>
  <si>
    <t>Secretaría de Educación</t>
  </si>
  <si>
    <t>Creación Secretaría de Desarrollo Turístico, del fondo de promoción  turística, del consejo  municipal de turismo y del centro de información turística.</t>
  </si>
  <si>
    <t>Secretaría de despacho</t>
  </si>
  <si>
    <t xml:space="preserve">Secretaría de Planeación y OOPP. </t>
  </si>
  <si>
    <t>Secretaría de Planeación y OOPP</t>
  </si>
  <si>
    <t>Secretaría de Planeación y OOPP. Banco Agrario, Comité de Cafeteros y FINDETER</t>
  </si>
  <si>
    <t>Secretaría de Planeación y OOPP, UMATA y Educación</t>
  </si>
  <si>
    <t>Contratación de OOPP de carácter oficial municipal con comunidades asociadas y grupos asociativos</t>
  </si>
  <si>
    <t>Secretaría de Hacienda, Planeación y OOPP</t>
  </si>
  <si>
    <t>Secretaría de OOPP y Planeación</t>
  </si>
  <si>
    <t>Mantener condiciones optimas de los escenarios deportivos para la práctica de actividades deportivas</t>
  </si>
  <si>
    <t xml:space="preserve">Transferencia de tecnología en proyectos productivos: Cacao, Citricos, Musáceas, etc. </t>
  </si>
  <si>
    <t>Secretaría Departamental de Desarrollo Agropecuario</t>
  </si>
  <si>
    <t>Crear condiciones necesarias para que la industria de la construcción y de la infraestructura hotelera mantenga índices aceptables de crecimiento</t>
  </si>
  <si>
    <t>Sectores productivos</t>
  </si>
  <si>
    <t>Secretarías General y de Gobierno, OOPP y Planeación</t>
  </si>
  <si>
    <t>Ampliar los escenarios de identificación de Melgar como producto turístico</t>
  </si>
  <si>
    <t>ENERGÍA</t>
  </si>
  <si>
    <t>Ampliación cobertura de energía eléctrica al 100% en el municipio</t>
  </si>
  <si>
    <t>Gestión ante entidades gubernamentales y ONG´S para obtener accesoria en la implementación de sistemas alternativos de producción de energía</t>
  </si>
  <si>
    <t>Promoción de alternativas de generación de energía</t>
  </si>
  <si>
    <t>COMUNICACIONES</t>
  </si>
  <si>
    <t>El sector rural comunicado directamente con instituciones publicas y privadas del área urbana</t>
  </si>
  <si>
    <t>EQUIPAMIENTO URBANO</t>
  </si>
  <si>
    <t>Construcción palacio municipal</t>
  </si>
  <si>
    <t>Mejoramiento de condiciones sanitarias</t>
  </si>
  <si>
    <t>Plan de recuperación de cartera</t>
  </si>
  <si>
    <t>Conservación de la formación catastral mediante convenio con el IGAC</t>
  </si>
  <si>
    <t>Presentación proyecto de acuerdo sobre plan de incremento rentas propias: redefinición de tarifas de impuestos tributarios, tasas y contribuciones</t>
  </si>
  <si>
    <t>Aplicación y ejecución del reglamento de usos del suelo. Urbano y Rural, inserto en el Plan Básico de Ordenamiento Territorial.</t>
  </si>
  <si>
    <t>6.1.</t>
  </si>
  <si>
    <t>DETERIORO DE LAS RELACIONES SOCIALES</t>
  </si>
  <si>
    <t>ANÁLISIS SITUACIÓN  ACTUAL DEL MUNICIPIO</t>
  </si>
  <si>
    <t>ANÁLISIS DE LOS SERVICIOS SOCIALES</t>
  </si>
  <si>
    <t>II.</t>
  </si>
  <si>
    <t>Gestionar la elaboración del estudio correspondiente con entidades públicas o privadas mediante la celebración de convenios interinstitucionales.</t>
  </si>
  <si>
    <t>Gestión de recursos ante los fondos de cofinanciación y asignación de recursos propios en el plan de inversiones que permitan la ejecución y terminación de las obras de infraestructuras físicas que requiere el municipio.</t>
  </si>
  <si>
    <t>6.1.1.</t>
  </si>
  <si>
    <t>Gestión ante la Academia Colombiana de Historia de Asistencia técnica, para la elaboración del archivo histórico municipal.</t>
  </si>
  <si>
    <t>6.1.2.</t>
  </si>
  <si>
    <t>Gestión ante la Secretaria  de Educación  Departamental, para la asistencia técnica necesaria, en el diseño e institucionalización de la Cátedra de Historia Municipal a incluir como diversificación  curricular, en los planteles de educación  básica y media.</t>
  </si>
  <si>
    <t>6.2.1.</t>
  </si>
  <si>
    <t>6.2.2.</t>
  </si>
  <si>
    <t>Gestión ante el Instituto Departamental de Cultura y Turismo, de la asesoría técnica necesaria, en la elaboración del archivo histórico fotográfico.</t>
  </si>
  <si>
    <t>Elaboración y ejecución plan de Renovación Urbana</t>
  </si>
  <si>
    <t>Ampliación y Mantenimiento redes de alumbrado público</t>
  </si>
  <si>
    <t>Fondo de Solidaridad: Subsidio servicios públicos estratos 1 y 2.</t>
  </si>
  <si>
    <t>Fortalecimiento del sistema de planeación municipal, como instrumento de gestión esencial para el logro de los objetivos de los planes de desarrollo local</t>
  </si>
  <si>
    <t>Optimización de recursos por transferencias y logro de objetivos y metas del Gobierno local</t>
  </si>
  <si>
    <t>Elaboración documento plan de metodologías  e instrumentos que articulen plan de desarrollo municipal, planes sectoriales, presupuesto municipal y P.B.O.T</t>
  </si>
  <si>
    <t xml:space="preserve">Fortalecimiento del sistema municipal de participación ciudadana en la toma de decisiones </t>
  </si>
  <si>
    <t>Fortalecimiento de las rentas propias municipales</t>
  </si>
  <si>
    <t>Implementación de archivo físico y microfilmado</t>
  </si>
  <si>
    <t>Actualización cartografía básica y temática</t>
  </si>
  <si>
    <t>Plan de declaración de áreas de importancia estratégica: Nacederos y parte alta microcuencas que determine el P.B.O.T.</t>
  </si>
  <si>
    <t>Embellecimiento de áreas urbanas, incremento oferta de bienes y servicios, disminución de impactos ambientales negativos por contaminación visual y ruido.</t>
  </si>
  <si>
    <t>Capacitación de dirigentes gremiales del sector turístico, multiplicadores de las políticas turísticas municipales.</t>
  </si>
  <si>
    <t>Secretaría de Planeación y Gobierno</t>
  </si>
  <si>
    <t>CIENCIA Y TECNOLOGÍA</t>
  </si>
  <si>
    <t>Asignar recursos en el Presupuesto Municipal.</t>
  </si>
  <si>
    <t>Fortalecimiento de los frentes de seguridad local a través de dotación de equipos necesarios.</t>
  </si>
  <si>
    <t>Formulación y ejecución de un plan de seguridad y convivencia que incluya: Programas de promoción de convivencia ciudadana; de prevención y atención de la violencia intrafamiliar y del maltrato infantil; de denuncia a violencia de derechos humanos y de evitar la exclusión y abandono de ancianos.</t>
  </si>
  <si>
    <t>Ampliar y mejorar las redes de distribución del servicio de energía eléctrica tanto en la zona urbana como rural: Domiciliarias y del Alumbrado Publico.</t>
  </si>
  <si>
    <t>Promocionar la utilización de alternativas energéticas.</t>
  </si>
  <si>
    <t xml:space="preserve">Gestión ante COLCIENCIAS, CORPOICA. Secretaria de Desarrollo Agropecuario Departamental, Universidad del Tolima y Centro experimental Gaviota para obtener asesoría en la implantación de sistemas de producción de energía alternativa. </t>
  </si>
  <si>
    <t>Extender la prestación de los servicios básicos de telecomunicaciones a la zona rural para que el sector se integre al desarrollo económico y social del municipio.</t>
  </si>
  <si>
    <t>Gestión ante la empresa de telecomunicaciones Telecom para la viabilidad y concreción del proyecto de telefonía rural.</t>
  </si>
  <si>
    <t>Mejorar y adecuar las instalaciones que conforman el equipamiento urbano.</t>
  </si>
  <si>
    <t>Reubicación y ampliación Cárcel Municipal, con características de máxima seguridad.</t>
  </si>
  <si>
    <t>Gestión ante el INPEC, Para lograr acuerdos para reubicación y ampliación de la Cárcel.</t>
  </si>
  <si>
    <t>Asignación de recursos en presupuesto Municipal.</t>
  </si>
  <si>
    <t>Gestionar recursos con el Gobierno Departamental.</t>
  </si>
  <si>
    <t>La nueva estructura institucional del Municipio, requiere para el cumplimiento y administración tanto de competencias como de recursos, la transformación de su estructura organizativa para que dentro del marco constitucional y orientada por los principios de eficiencia, eficacia, economía y celeridad cumpla su misión institucional, haciendo realidad la autonomía, la descentralización y la participación.</t>
  </si>
  <si>
    <t>Adecuar el municipio de acuerdo a las competencias asignadas a el como entidad territorial por la Constitución Nacional.</t>
  </si>
  <si>
    <t>Fortalecimiento del sistema de Planeacion Municipal como instrumento esencial para el logro de los objetivos de los Planes de Desarrollo local.</t>
  </si>
  <si>
    <t xml:space="preserve">Capacitación de líderes comunales, gremiales y funcionarios de la administración Municipal en identificación, priorización, elaboración, formulación, ejecución, evaluación y control de proyectos. </t>
  </si>
  <si>
    <t>Capacitación de los lideres Comunales, Gremiales y Funcionarios públicos en participación comunitaria.</t>
  </si>
  <si>
    <t>Proyecto de acuerdo de reestructuración administrativa, conforme al Plan de Desarrollo Institucional.</t>
  </si>
  <si>
    <t>Capacitar y asesorar al campesino, en la tramitación de créditos y acceso a los fondos de cofinanciación.</t>
  </si>
  <si>
    <t>Fortalecer el programa piscícola y de especies menores.</t>
  </si>
  <si>
    <t>Implementación de programas de asistencia social y capacitación a la mujer campesina.</t>
  </si>
  <si>
    <t>1.1.</t>
  </si>
  <si>
    <t>1.2.</t>
  </si>
  <si>
    <t>Asignación de recursos necesarios en el plan plurianual de inversiones, que permita el cumplimiento de objetivos y el alcance de metas propuestas.</t>
  </si>
  <si>
    <t>SECTOR TURÍSTICO</t>
  </si>
  <si>
    <t xml:space="preserve">IDENTIFICACIÓN DE LA PROBLEMÁTICA AMBIENTAL, SOCIAL Y ECONÓMICA </t>
  </si>
  <si>
    <t>1.2.8.</t>
  </si>
  <si>
    <t>ESTE SECTOR SE FINANCIARÁ CON MAYOR RECAUDO DE RECURSOS PROPIOS Y POR COFINANCIACIÓN.</t>
  </si>
  <si>
    <t>Gestión ante el Minambiente y Mineducación, que permita orientar el Plan educativo para las dimensiones Ambiental, hotelera y Turismo y Agroindustria.</t>
  </si>
  <si>
    <t>SUBSECTOR AGUA POTABLE Y SANEAMIENTO BÁSICO</t>
  </si>
  <si>
    <t>SUBSECTOR VIVIENDA</t>
  </si>
  <si>
    <t>SUBSECTOR EMPLEO</t>
  </si>
  <si>
    <t>Gestión ante fondos de cofinanciación para obtención de recursos y asignación de partidas en el presupuesto Municipal.</t>
  </si>
  <si>
    <t>SUBSECTOR JUVENTUD</t>
  </si>
  <si>
    <t>SUBSECTOR SEGURIDAD Y CONVIVENCIA</t>
  </si>
  <si>
    <t>SECTOR INFRAESTRUCTURA FÍSICA</t>
  </si>
  <si>
    <t>SUBSECTOR DERECHOS HUMANOS</t>
  </si>
  <si>
    <t>Fortalecimiento de las instituciones, legimitización del estado, generación de confianzas entre estado y sociedad, creación de espacios en la búsqueda de caminos diferentes a la violencia para resolver nuestras diferencias.</t>
  </si>
  <si>
    <t>Propender el respeto, promoción, protección y garantía de los derechos humanos y el derecho internacional humanitario.</t>
  </si>
  <si>
    <t>Elaboración plan de acción que defina estrategias, planes y proyectos que recojan las iniciativas de los entes gubernamentales y organizaciones sociales relacionadas con el tema.</t>
  </si>
  <si>
    <t>SUBSECTOR INFRAESTRUCTURA VIAL Y DE TRANSPORTE</t>
  </si>
  <si>
    <t>SUBSECTOR COMUNICACIONES</t>
  </si>
  <si>
    <t>SUBSECTOR EQUIPAMIENTO URBANO</t>
  </si>
  <si>
    <t>SECTOR DESARROLLO INSTITUCIONAL</t>
  </si>
  <si>
    <t>OBJETIVOS, METAS Y ESTRATEGIAS SECTORIALES</t>
  </si>
  <si>
    <t>SECTOR ECONÓMICO</t>
  </si>
  <si>
    <t>MATRIZ PLURIANUAL</t>
  </si>
  <si>
    <t>4.3.  MATRIZ PLURIANUAL DE INVERSIONES</t>
  </si>
  <si>
    <t>Elaborar inventario y plan de manejo de los recursos naturales R.N.                                                 Elaboración documento plan de desarrollo ambiental</t>
  </si>
  <si>
    <t>Conocimiento real de la riqueza natural y sus aportes al desarrollo socio-económico.                            Herramienta planificadora del desarrollo armónico muncipal</t>
  </si>
  <si>
    <t xml:space="preserve">Elaborar inventario de recursos naturales y plan de desarrollo ambiental </t>
  </si>
  <si>
    <t xml:space="preserve">Elaborar plan de manejo de los Recursos Naturales y documento planificador del desarrollo ambiental. </t>
  </si>
  <si>
    <t>Gestión ante CORTOLIMA, para lograr asistencia técnica en la elaboración del plan de manejo de los recursos naturales y plan de desarrollo ambiental.         Asignación de recursos en presupuesto municipal.</t>
  </si>
  <si>
    <t>Elaboración plan de capacitación para docentes y directivos en aspectos: Científico, tecnológico, curricular, pedagógico, relaciones humanas, técnicas de evaluación, etc,.</t>
  </si>
  <si>
    <t>Creación de un centro de Educación superior: Gestión ante ICFES y universidades estatales y privadas para creación de universidad presencial.</t>
  </si>
  <si>
    <t>Ampliación de pensum académico en Educación, Hotelería y turismo y agroindustria: Gestión ante autoridades competentes.</t>
  </si>
  <si>
    <t>Creación nivel de básica secundaria y media técnica en la sede 17 de Enero: Sensibilización dirigida a población área de influencia.</t>
  </si>
  <si>
    <t>Plan de capacitación en áreas económicas con el SENA, para población estudiantil y productiva</t>
  </si>
  <si>
    <t>Complemento prestación de servicio</t>
  </si>
  <si>
    <t>Prestación de servicios a la población pobre no afiliada y pago aportes patronales.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</si>
</sst>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sz val="40"/>
      <name val="Arial"/>
      <family val="2"/>
    </font>
    <font>
      <b/>
      <sz val="4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42"/>
      <name val="Arial"/>
      <family val="2"/>
    </font>
    <font>
      <sz val="4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2"/>
      <name val="Times New Roman"/>
      <family val="1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justify" vertical="top"/>
    </xf>
    <xf numFmtId="0" fontId="5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/>
    </xf>
    <xf numFmtId="0" fontId="5" fillId="0" borderId="11" xfId="0" applyFont="1" applyBorder="1" applyAlignment="1">
      <alignment horizontal="justify" vertical="top"/>
    </xf>
    <xf numFmtId="0" fontId="5" fillId="0" borderId="12" xfId="0" applyFont="1" applyBorder="1" applyAlignment="1">
      <alignment horizontal="justify" vertical="top"/>
    </xf>
    <xf numFmtId="0" fontId="5" fillId="0" borderId="9" xfId="0" applyFont="1" applyBorder="1" applyAlignment="1">
      <alignment horizontal="justify" vertical="top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13" xfId="0" applyFont="1" applyBorder="1" applyAlignment="1">
      <alignment horizontal="justify" vertical="top"/>
    </xf>
    <xf numFmtId="0" fontId="5" fillId="0" borderId="0" xfId="0" applyFont="1" applyFill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top"/>
    </xf>
    <xf numFmtId="0" fontId="5" fillId="0" borderId="5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5" fillId="0" borderId="7" xfId="0" applyFont="1" applyBorder="1" applyAlignment="1">
      <alignment horizontal="justify" vertical="top"/>
    </xf>
    <xf numFmtId="0" fontId="5" fillId="0" borderId="17" xfId="0" applyFont="1" applyBorder="1" applyAlignment="1">
      <alignment horizontal="justify" vertical="top"/>
    </xf>
    <xf numFmtId="0" fontId="5" fillId="0" borderId="18" xfId="0" applyFont="1" applyBorder="1" applyAlignment="1">
      <alignment horizontal="justify" vertical="top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justify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right" vertical="top"/>
    </xf>
    <xf numFmtId="0" fontId="5" fillId="0" borderId="8" xfId="0" applyFont="1" applyBorder="1" applyAlignment="1">
      <alignment horizontal="justify" vertical="top"/>
    </xf>
    <xf numFmtId="0" fontId="5" fillId="0" borderId="9" xfId="0" applyFont="1" applyFill="1" applyBorder="1" applyAlignment="1">
      <alignment horizontal="justify" vertical="top" wrapText="1"/>
    </xf>
    <xf numFmtId="3" fontId="5" fillId="0" borderId="0" xfId="0" applyNumberFormat="1" applyFont="1" applyAlignment="1">
      <alignment horizontal="justify" vertical="top"/>
    </xf>
    <xf numFmtId="3" fontId="5" fillId="0" borderId="0" xfId="0" applyNumberFormat="1" applyFont="1" applyAlignment="1">
      <alignment horizontal="right" vertical="top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/>
    </xf>
    <xf numFmtId="0" fontId="5" fillId="0" borderId="23" xfId="0" applyFont="1" applyBorder="1" applyAlignment="1">
      <alignment horizontal="justify" vertical="top" wrapText="1"/>
    </xf>
    <xf numFmtId="3" fontId="5" fillId="0" borderId="24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justify" vertical="top"/>
    </xf>
    <xf numFmtId="3" fontId="5" fillId="0" borderId="4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/>
    </xf>
    <xf numFmtId="0" fontId="5" fillId="0" borderId="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Continuous" vertical="top" wrapText="1"/>
    </xf>
    <xf numFmtId="0" fontId="8" fillId="0" borderId="0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justify" vertical="top" wrapText="1"/>
    </xf>
    <xf numFmtId="3" fontId="5" fillId="0" borderId="30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34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justify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justify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justify" vertical="top" wrapText="1"/>
    </xf>
    <xf numFmtId="0" fontId="10" fillId="0" borderId="40" xfId="0" applyFont="1" applyBorder="1" applyAlignment="1">
      <alignment horizontal="justify" vertical="top" wrapText="1"/>
    </xf>
    <xf numFmtId="0" fontId="9" fillId="0" borderId="35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justify" vertical="top" wrapText="1"/>
    </xf>
    <xf numFmtId="0" fontId="10" fillId="0" borderId="36" xfId="0" applyFont="1" applyBorder="1" applyAlignment="1">
      <alignment horizontal="justify" vertical="top" wrapText="1"/>
    </xf>
    <xf numFmtId="0" fontId="10" fillId="0" borderId="41" xfId="0" applyFont="1" applyBorder="1" applyAlignment="1">
      <alignment horizontal="justify" vertical="top" wrapText="1"/>
    </xf>
    <xf numFmtId="0" fontId="9" fillId="0" borderId="33" xfId="0" applyFont="1" applyBorder="1" applyAlignment="1">
      <alignment horizontal="justify" vertical="top" wrapText="1"/>
    </xf>
    <xf numFmtId="0" fontId="10" fillId="0" borderId="42" xfId="0" applyFont="1" applyBorder="1" applyAlignment="1">
      <alignment horizontal="justify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justify" vertical="top" wrapText="1"/>
    </xf>
    <xf numFmtId="0" fontId="10" fillId="0" borderId="3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justify" vertical="top" wrapText="1"/>
    </xf>
    <xf numFmtId="0" fontId="5" fillId="0" borderId="43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9" fillId="0" borderId="34" xfId="0" applyFont="1" applyBorder="1" applyAlignment="1">
      <alignment horizontal="right" vertical="top" wrapText="1"/>
    </xf>
    <xf numFmtId="0" fontId="9" fillId="0" borderId="36" xfId="0" applyFont="1" applyBorder="1" applyAlignment="1">
      <alignment horizontal="righ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10" fillId="0" borderId="20" xfId="0" applyFont="1" applyBorder="1" applyAlignment="1">
      <alignment horizontal="justify" vertical="top" wrapText="1"/>
    </xf>
    <xf numFmtId="3" fontId="6" fillId="2" borderId="44" xfId="0" applyNumberFormat="1" applyFont="1" applyFill="1" applyBorder="1" applyAlignment="1">
      <alignment horizontal="center" vertical="center"/>
    </xf>
    <xf numFmtId="3" fontId="6" fillId="2" borderId="38" xfId="0" applyNumberFormat="1" applyFont="1" applyFill="1" applyBorder="1" applyAlignment="1">
      <alignment horizontal="right" vertical="center"/>
    </xf>
    <xf numFmtId="3" fontId="15" fillId="2" borderId="38" xfId="0" applyNumberFormat="1" applyFont="1" applyFill="1" applyBorder="1" applyAlignment="1">
      <alignment horizontal="right" vertical="center"/>
    </xf>
    <xf numFmtId="3" fontId="6" fillId="2" borderId="41" xfId="0" applyNumberFormat="1" applyFont="1" applyFill="1" applyBorder="1" applyAlignment="1">
      <alignment horizontal="right" vertical="center"/>
    </xf>
    <xf numFmtId="3" fontId="15" fillId="2" borderId="41" xfId="0" applyNumberFormat="1" applyFont="1" applyFill="1" applyBorder="1" applyAlignment="1">
      <alignment horizontal="right" vertical="center"/>
    </xf>
    <xf numFmtId="3" fontId="6" fillId="2" borderId="45" xfId="0" applyNumberFormat="1" applyFont="1" applyFill="1" applyBorder="1" applyAlignment="1">
      <alignment horizontal="right" vertical="center"/>
    </xf>
    <xf numFmtId="3" fontId="15" fillId="2" borderId="45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15" fillId="2" borderId="46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justify" vertical="top"/>
    </xf>
    <xf numFmtId="3" fontId="15" fillId="2" borderId="47" xfId="0" applyNumberFormat="1" applyFont="1" applyFill="1" applyBorder="1" applyAlignment="1">
      <alignment horizontal="right" vertical="center"/>
    </xf>
    <xf numFmtId="3" fontId="15" fillId="2" borderId="48" xfId="0" applyNumberFormat="1" applyFont="1" applyFill="1" applyBorder="1" applyAlignment="1">
      <alignment horizontal="right" vertical="center"/>
    </xf>
    <xf numFmtId="3" fontId="15" fillId="2" borderId="49" xfId="0" applyNumberFormat="1" applyFont="1" applyFill="1" applyBorder="1" applyAlignment="1">
      <alignment horizontal="right" vertical="center"/>
    </xf>
    <xf numFmtId="3" fontId="15" fillId="2" borderId="5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top"/>
    </xf>
    <xf numFmtId="3" fontId="15" fillId="2" borderId="51" xfId="0" applyNumberFormat="1" applyFont="1" applyFill="1" applyBorder="1" applyAlignment="1">
      <alignment horizontal="right" vertical="center"/>
    </xf>
    <xf numFmtId="3" fontId="6" fillId="2" borderId="51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9" fillId="0" borderId="52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10" fillId="0" borderId="53" xfId="0" applyFont="1" applyBorder="1" applyAlignment="1">
      <alignment horizontal="justify" vertical="top" wrapText="1"/>
    </xf>
    <xf numFmtId="3" fontId="5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justify" vertical="top"/>
    </xf>
    <xf numFmtId="0" fontId="6" fillId="0" borderId="5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8" fillId="0" borderId="0" xfId="0" applyFont="1" applyAlignment="1">
      <alignment horizontal="left" vertical="top"/>
    </xf>
    <xf numFmtId="0" fontId="5" fillId="0" borderId="4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/>
    </xf>
    <xf numFmtId="0" fontId="5" fillId="0" borderId="3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3" fontId="5" fillId="0" borderId="9" xfId="0" applyNumberFormat="1" applyFont="1" applyBorder="1" applyAlignment="1">
      <alignment horizontal="right" vertical="center" wrapText="1"/>
    </xf>
    <xf numFmtId="0" fontId="15" fillId="2" borderId="54" xfId="0" applyFont="1" applyFill="1" applyBorder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justify" vertical="top" wrapText="1"/>
    </xf>
    <xf numFmtId="0" fontId="15" fillId="2" borderId="57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 wrapText="1"/>
    </xf>
    <xf numFmtId="0" fontId="15" fillId="2" borderId="58" xfId="0" applyFont="1" applyFill="1" applyBorder="1" applyAlignment="1">
      <alignment horizontal="center" vertical="top"/>
    </xf>
    <xf numFmtId="0" fontId="15" fillId="2" borderId="39" xfId="0" applyFont="1" applyFill="1" applyBorder="1" applyAlignment="1">
      <alignment horizontal="center" vertical="top"/>
    </xf>
    <xf numFmtId="0" fontId="15" fillId="2" borderId="42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justify" vertical="top" wrapText="1"/>
    </xf>
    <xf numFmtId="0" fontId="6" fillId="2" borderId="5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justify" vertical="top" wrapText="1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/>
    </xf>
    <xf numFmtId="0" fontId="5" fillId="0" borderId="11" xfId="0" applyFont="1" applyBorder="1" applyAlignment="1">
      <alignment horizontal="justify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5" fillId="2" borderId="5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justify" vertical="top" wrapText="1"/>
    </xf>
    <xf numFmtId="0" fontId="15" fillId="2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6" fillId="2" borderId="44" xfId="0" applyNumberFormat="1" applyFont="1" applyFill="1" applyBorder="1" applyAlignment="1">
      <alignment horizontal="center" vertical="center"/>
    </xf>
    <xf numFmtId="3" fontId="6" fillId="2" borderId="44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justify"/>
    </xf>
    <xf numFmtId="0" fontId="15" fillId="2" borderId="54" xfId="0" applyFont="1" applyFill="1" applyBorder="1" applyAlignment="1">
      <alignment horizontal="center" vertical="top"/>
    </xf>
    <xf numFmtId="0" fontId="15" fillId="2" borderId="55" xfId="0" applyFont="1" applyFill="1" applyBorder="1" applyAlignment="1">
      <alignment horizontal="center" vertical="top"/>
    </xf>
    <xf numFmtId="0" fontId="15" fillId="2" borderId="56" xfId="0" applyFont="1" applyFill="1" applyBorder="1" applyAlignment="1">
      <alignment horizontal="center" vertical="top"/>
    </xf>
    <xf numFmtId="3" fontId="5" fillId="0" borderId="1" xfId="0" applyNumberFormat="1" applyFont="1" applyBorder="1" applyAlignment="1">
      <alignment horizontal="right" vertical="center" wrapText="1"/>
    </xf>
    <xf numFmtId="0" fontId="6" fillId="0" borderId="53" xfId="0" applyFont="1" applyFill="1" applyBorder="1" applyAlignment="1">
      <alignment horizontal="left" vertical="center"/>
    </xf>
    <xf numFmtId="0" fontId="6" fillId="0" borderId="5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5" fillId="2" borderId="60" xfId="0" applyFont="1" applyFill="1" applyBorder="1" applyAlignment="1">
      <alignment horizontal="center" vertical="center" wrapText="1"/>
    </xf>
    <xf numFmtId="0" fontId="15" fillId="2" borderId="61" xfId="0" applyFont="1" applyFill="1" applyBorder="1" applyAlignment="1">
      <alignment horizontal="center" vertical="center" wrapText="1"/>
    </xf>
    <xf numFmtId="0" fontId="15" fillId="2" borderId="62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right" vertical="top"/>
    </xf>
    <xf numFmtId="0" fontId="15" fillId="2" borderId="39" xfId="0" applyFont="1" applyFill="1" applyBorder="1" applyAlignment="1">
      <alignment horizontal="right" vertical="top"/>
    </xf>
    <xf numFmtId="0" fontId="15" fillId="2" borderId="42" xfId="0" applyFont="1" applyFill="1" applyBorder="1" applyAlignment="1">
      <alignment horizontal="right" vertical="top"/>
    </xf>
    <xf numFmtId="0" fontId="15" fillId="2" borderId="63" xfId="0" applyFont="1" applyFill="1" applyBorder="1" applyAlignment="1">
      <alignment horizontal="center" vertical="center" wrapText="1"/>
    </xf>
    <xf numFmtId="0" fontId="15" fillId="2" borderId="64" xfId="0" applyFont="1" applyFill="1" applyBorder="1" applyAlignment="1">
      <alignment horizontal="center" vertical="center" wrapText="1"/>
    </xf>
    <xf numFmtId="0" fontId="15" fillId="2" borderId="65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3" fontId="6" fillId="0" borderId="66" xfId="0" applyNumberFormat="1" applyFont="1" applyBorder="1" applyAlignment="1">
      <alignment horizontal="center" vertical="center"/>
    </xf>
    <xf numFmtId="3" fontId="6" fillId="0" borderId="67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3" fontId="6" fillId="0" borderId="6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9" fillId="2" borderId="70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justify" vertical="top" wrapText="1"/>
    </xf>
    <xf numFmtId="0" fontId="13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justify" vertical="top" wrapText="1"/>
    </xf>
    <xf numFmtId="0" fontId="9" fillId="0" borderId="0" xfId="0" applyFont="1" applyAlignment="1">
      <alignment vertical="top"/>
    </xf>
    <xf numFmtId="0" fontId="10" fillId="0" borderId="2" xfId="0" applyFont="1" applyBorder="1" applyAlignment="1">
      <alignment horizontal="justify" vertical="top" wrapText="1"/>
    </xf>
    <xf numFmtId="0" fontId="10" fillId="0" borderId="36" xfId="0" applyFont="1" applyBorder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9" fillId="2" borderId="70" xfId="0" applyFont="1" applyFill="1" applyBorder="1" applyAlignment="1">
      <alignment horizontal="center" vertical="top" wrapText="1"/>
    </xf>
    <xf numFmtId="0" fontId="9" fillId="2" borderId="71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justify" vertical="justify" wrapText="1"/>
    </xf>
    <xf numFmtId="0" fontId="10" fillId="0" borderId="21" xfId="0" applyFont="1" applyBorder="1" applyAlignment="1">
      <alignment horizontal="justify" vertical="justify" wrapText="1"/>
    </xf>
    <xf numFmtId="0" fontId="18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V924"/>
  <sheetViews>
    <sheetView tabSelected="1" view="pageBreakPreview" zoomScale="18" zoomScaleNormal="25" zoomScaleSheetLayoutView="18" workbookViewId="0" topLeftCell="A1">
      <selection activeCell="A1" sqref="A1:D1"/>
    </sheetView>
  </sheetViews>
  <sheetFormatPr defaultColWidth="11.421875" defaultRowHeight="49.5" customHeight="1"/>
  <cols>
    <col min="1" max="1" width="138.421875" style="4" customWidth="1"/>
    <col min="2" max="2" width="117.7109375" style="4" customWidth="1"/>
    <col min="3" max="3" width="121.57421875" style="4" customWidth="1"/>
    <col min="4" max="4" width="95.7109375" style="4" customWidth="1"/>
    <col min="5" max="5" width="45.8515625" style="4" customWidth="1"/>
    <col min="6" max="19" width="41.7109375" style="4" customWidth="1"/>
    <col min="20" max="20" width="44.28125" style="4" customWidth="1"/>
    <col min="21" max="23" width="41.7109375" style="4" customWidth="1"/>
    <col min="24" max="16384" width="95.7109375" style="4" customWidth="1"/>
  </cols>
  <sheetData>
    <row r="1" spans="1:21" s="56" customFormat="1" ht="69.75" customHeight="1">
      <c r="A1" s="242" t="s">
        <v>344</v>
      </c>
      <c r="B1" s="242"/>
      <c r="C1" s="242"/>
      <c r="D1" s="242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s="56" customFormat="1" ht="69.75" customHeight="1">
      <c r="A2" s="227" t="s">
        <v>992</v>
      </c>
      <c r="B2" s="57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s="56" customFormat="1" ht="69.75" customHeight="1">
      <c r="A3" s="57"/>
      <c r="B3" s="57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s="56" customFormat="1" ht="69.75" customHeight="1">
      <c r="A4" s="56" t="s">
        <v>335</v>
      </c>
      <c r="B4" s="58" t="s">
        <v>348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s="56" customFormat="1" ht="69.75" customHeight="1">
      <c r="A5" s="56" t="s">
        <v>336</v>
      </c>
      <c r="B5" s="243" t="s">
        <v>577</v>
      </c>
      <c r="C5" s="243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5:21" ht="16.5" customHeight="1" thickBot="1"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s="30" customFormat="1" ht="55.5" customHeight="1" thickBot="1">
      <c r="A7" s="281" t="s">
        <v>337</v>
      </c>
      <c r="B7" s="281" t="s">
        <v>394</v>
      </c>
      <c r="C7" s="282" t="s">
        <v>339</v>
      </c>
      <c r="D7" s="281" t="s">
        <v>340</v>
      </c>
      <c r="E7" s="297" t="s">
        <v>341</v>
      </c>
      <c r="F7" s="296" t="s">
        <v>343</v>
      </c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</row>
    <row r="8" spans="1:21" ht="49.5" customHeight="1" thickBot="1">
      <c r="A8" s="281"/>
      <c r="B8" s="281"/>
      <c r="C8" s="282"/>
      <c r="D8" s="281"/>
      <c r="E8" s="297"/>
      <c r="F8" s="296">
        <v>2004</v>
      </c>
      <c r="G8" s="296"/>
      <c r="H8" s="296"/>
      <c r="I8" s="296"/>
      <c r="J8" s="296">
        <v>2005</v>
      </c>
      <c r="K8" s="296"/>
      <c r="L8" s="296"/>
      <c r="M8" s="296"/>
      <c r="N8" s="296">
        <v>2006</v>
      </c>
      <c r="O8" s="296"/>
      <c r="P8" s="296"/>
      <c r="Q8" s="296"/>
      <c r="R8" s="296">
        <v>2007</v>
      </c>
      <c r="S8" s="296"/>
      <c r="T8" s="296"/>
      <c r="U8" s="296"/>
    </row>
    <row r="9" spans="1:21" ht="49.5" customHeight="1" thickBot="1">
      <c r="A9" s="281"/>
      <c r="B9" s="281"/>
      <c r="C9" s="282"/>
      <c r="D9" s="281"/>
      <c r="E9" s="297"/>
      <c r="F9" s="189" t="s">
        <v>342</v>
      </c>
      <c r="G9" s="189" t="s">
        <v>395</v>
      </c>
      <c r="H9" s="189" t="s">
        <v>396</v>
      </c>
      <c r="I9" s="189" t="s">
        <v>245</v>
      </c>
      <c r="J9" s="189" t="s">
        <v>342</v>
      </c>
      <c r="K9" s="189" t="s">
        <v>395</v>
      </c>
      <c r="L9" s="189" t="s">
        <v>396</v>
      </c>
      <c r="M9" s="189" t="s">
        <v>245</v>
      </c>
      <c r="N9" s="189" t="s">
        <v>342</v>
      </c>
      <c r="O9" s="189" t="s">
        <v>395</v>
      </c>
      <c r="P9" s="189" t="s">
        <v>396</v>
      </c>
      <c r="Q9" s="189" t="s">
        <v>245</v>
      </c>
      <c r="R9" s="189" t="s">
        <v>342</v>
      </c>
      <c r="S9" s="189" t="s">
        <v>395</v>
      </c>
      <c r="T9" s="189" t="s">
        <v>396</v>
      </c>
      <c r="U9" s="189" t="s">
        <v>245</v>
      </c>
    </row>
    <row r="10" spans="1:22" ht="129.75" customHeight="1">
      <c r="A10" s="19" t="s">
        <v>685</v>
      </c>
      <c r="B10" s="13" t="s">
        <v>686</v>
      </c>
      <c r="C10" s="285" t="s">
        <v>886</v>
      </c>
      <c r="D10" s="13" t="s">
        <v>879</v>
      </c>
      <c r="E10" s="283">
        <f>SUM(F10:U10)</f>
        <v>0</v>
      </c>
      <c r="F10" s="50"/>
      <c r="G10" s="47"/>
      <c r="H10" s="50"/>
      <c r="I10" s="47"/>
      <c r="J10" s="50"/>
      <c r="K10" s="47"/>
      <c r="L10" s="50"/>
      <c r="M10" s="47"/>
      <c r="N10" s="50"/>
      <c r="O10" s="47"/>
      <c r="P10" s="50"/>
      <c r="Q10" s="47"/>
      <c r="R10" s="50"/>
      <c r="S10" s="47"/>
      <c r="T10" s="50"/>
      <c r="U10" s="51"/>
      <c r="V10" s="29"/>
    </row>
    <row r="11" spans="1:22" ht="156.75" customHeight="1">
      <c r="A11" s="25"/>
      <c r="B11" s="22"/>
      <c r="C11" s="241"/>
      <c r="D11" s="22" t="s">
        <v>883</v>
      </c>
      <c r="E11" s="284"/>
      <c r="F11" s="54"/>
      <c r="G11" s="53"/>
      <c r="H11" s="54"/>
      <c r="I11" s="53"/>
      <c r="J11" s="54"/>
      <c r="K11" s="53"/>
      <c r="L11" s="54"/>
      <c r="M11" s="53"/>
      <c r="N11" s="54"/>
      <c r="O11" s="53"/>
      <c r="P11" s="54"/>
      <c r="Q11" s="53"/>
      <c r="R11" s="54"/>
      <c r="S11" s="53"/>
      <c r="T11" s="54"/>
      <c r="U11" s="55"/>
      <c r="V11" s="29"/>
    </row>
    <row r="12" spans="1:22" ht="210.75" customHeight="1">
      <c r="A12" s="25"/>
      <c r="B12" s="71"/>
      <c r="C12" s="70" t="s">
        <v>687</v>
      </c>
      <c r="D12" s="71"/>
      <c r="E12" s="73">
        <f>SUM(F12:U12)</f>
        <v>0</v>
      </c>
      <c r="F12" s="72"/>
      <c r="G12" s="73"/>
      <c r="H12" s="72"/>
      <c r="I12" s="73"/>
      <c r="J12" s="72"/>
      <c r="K12" s="73"/>
      <c r="L12" s="72"/>
      <c r="M12" s="73"/>
      <c r="N12" s="72"/>
      <c r="O12" s="73"/>
      <c r="P12" s="72"/>
      <c r="Q12" s="73"/>
      <c r="R12" s="72"/>
      <c r="S12" s="73"/>
      <c r="T12" s="72"/>
      <c r="U12" s="109"/>
      <c r="V12" s="29"/>
    </row>
    <row r="13" spans="1:22" ht="159.75" customHeight="1">
      <c r="A13" s="25"/>
      <c r="B13" s="71" t="s">
        <v>537</v>
      </c>
      <c r="C13" s="70" t="s">
        <v>688</v>
      </c>
      <c r="D13" s="71"/>
      <c r="E13" s="73">
        <v>0</v>
      </c>
      <c r="F13" s="72"/>
      <c r="G13" s="73"/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72"/>
      <c r="U13" s="109"/>
      <c r="V13" s="29"/>
    </row>
    <row r="14" spans="1:22" ht="252.75" customHeight="1">
      <c r="A14" s="19"/>
      <c r="B14" s="70"/>
      <c r="C14" s="69" t="s">
        <v>538</v>
      </c>
      <c r="D14" s="69"/>
      <c r="E14" s="73">
        <v>0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109"/>
      <c r="V14" s="29"/>
    </row>
    <row r="15" spans="1:22" ht="252.75" customHeight="1">
      <c r="A15" s="19"/>
      <c r="B15" s="71" t="s">
        <v>460</v>
      </c>
      <c r="C15" s="69" t="s">
        <v>539</v>
      </c>
      <c r="D15" s="69"/>
      <c r="E15" s="73">
        <f>SUM(F15:U15)</f>
        <v>0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109"/>
      <c r="V15" s="29"/>
    </row>
    <row r="16" spans="1:22" ht="252.75" customHeight="1">
      <c r="A16" s="19"/>
      <c r="B16" s="71" t="s">
        <v>540</v>
      </c>
      <c r="C16" s="69" t="s">
        <v>901</v>
      </c>
      <c r="D16" s="69"/>
      <c r="E16" s="73">
        <f>SUM(F16:U16)</f>
        <v>0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109"/>
      <c r="V16" s="29"/>
    </row>
    <row r="17" spans="1:22" ht="204" customHeight="1">
      <c r="A17" s="21"/>
      <c r="B17" s="13" t="s">
        <v>877</v>
      </c>
      <c r="C17" s="13"/>
      <c r="D17" s="13"/>
      <c r="E17" s="52">
        <f>SUM(F17:U17)</f>
        <v>223479</v>
      </c>
      <c r="F17" s="50"/>
      <c r="G17" s="47">
        <v>50436</v>
      </c>
      <c r="H17" s="50"/>
      <c r="I17" s="47"/>
      <c r="J17" s="50"/>
      <c r="K17" s="47">
        <v>53967</v>
      </c>
      <c r="L17" s="50"/>
      <c r="M17" s="47"/>
      <c r="N17" s="50"/>
      <c r="O17" s="47">
        <v>57636</v>
      </c>
      <c r="P17" s="50"/>
      <c r="Q17" s="47"/>
      <c r="R17" s="50"/>
      <c r="S17" s="47">
        <v>61440</v>
      </c>
      <c r="T17" s="50"/>
      <c r="U17" s="51"/>
      <c r="V17" s="29"/>
    </row>
    <row r="18" spans="1:22" ht="144.75" customHeight="1">
      <c r="A18" s="19" t="s">
        <v>541</v>
      </c>
      <c r="B18" s="273" t="s">
        <v>542</v>
      </c>
      <c r="C18" s="289" t="s">
        <v>941</v>
      </c>
      <c r="D18" s="11" t="s">
        <v>543</v>
      </c>
      <c r="E18" s="292">
        <f>SUM(F18:U18)</f>
        <v>0</v>
      </c>
      <c r="F18" s="48"/>
      <c r="G18" s="46"/>
      <c r="H18" s="48"/>
      <c r="I18" s="46"/>
      <c r="J18" s="48"/>
      <c r="K18" s="46"/>
      <c r="L18" s="48"/>
      <c r="M18" s="46"/>
      <c r="N18" s="48"/>
      <c r="O18" s="46"/>
      <c r="P18" s="48"/>
      <c r="Q18" s="46"/>
      <c r="R18" s="48"/>
      <c r="S18" s="46"/>
      <c r="T18" s="48"/>
      <c r="U18" s="49"/>
      <c r="V18" s="29"/>
    </row>
    <row r="19" spans="1:22" ht="129.75" customHeight="1">
      <c r="A19" s="19"/>
      <c r="B19" s="254"/>
      <c r="C19" s="287"/>
      <c r="D19" s="13" t="s">
        <v>544</v>
      </c>
      <c r="E19" s="283"/>
      <c r="F19" s="50"/>
      <c r="G19" s="47"/>
      <c r="H19" s="50"/>
      <c r="I19" s="47"/>
      <c r="J19" s="50"/>
      <c r="K19" s="47"/>
      <c r="L19" s="50"/>
      <c r="M19" s="47"/>
      <c r="N19" s="50"/>
      <c r="O19" s="47"/>
      <c r="P19" s="50"/>
      <c r="Q19" s="47"/>
      <c r="R19" s="50"/>
      <c r="S19" s="47"/>
      <c r="T19" s="50"/>
      <c r="U19" s="51"/>
      <c r="V19" s="29"/>
    </row>
    <row r="20" spans="1:22" ht="58.5" customHeight="1">
      <c r="A20" s="21"/>
      <c r="B20" s="18"/>
      <c r="C20" s="17"/>
      <c r="D20" s="22"/>
      <c r="E20" s="284"/>
      <c r="F20" s="54"/>
      <c r="G20" s="53"/>
      <c r="H20" s="54"/>
      <c r="I20" s="53"/>
      <c r="J20" s="54"/>
      <c r="K20" s="53"/>
      <c r="L20" s="54"/>
      <c r="M20" s="53"/>
      <c r="N20" s="54"/>
      <c r="O20" s="53"/>
      <c r="P20" s="54"/>
      <c r="Q20" s="53"/>
      <c r="R20" s="54"/>
      <c r="S20" s="53"/>
      <c r="T20" s="54"/>
      <c r="U20" s="55"/>
      <c r="V20" s="29"/>
    </row>
    <row r="21" spans="1:22" ht="129.75" customHeight="1">
      <c r="A21" s="244" t="s">
        <v>548</v>
      </c>
      <c r="B21" s="7" t="s">
        <v>546</v>
      </c>
      <c r="C21" s="7" t="s">
        <v>545</v>
      </c>
      <c r="D21" s="7" t="s">
        <v>543</v>
      </c>
      <c r="E21" s="75">
        <f>SUM(F21:U21)</f>
        <v>0</v>
      </c>
      <c r="F21" s="48"/>
      <c r="G21" s="46"/>
      <c r="H21" s="48"/>
      <c r="I21" s="46"/>
      <c r="J21" s="48"/>
      <c r="K21" s="46"/>
      <c r="L21" s="48"/>
      <c r="M21" s="46"/>
      <c r="N21" s="48"/>
      <c r="O21" s="46"/>
      <c r="P21" s="48"/>
      <c r="Q21" s="46"/>
      <c r="R21" s="48"/>
      <c r="S21" s="46"/>
      <c r="T21" s="48"/>
      <c r="U21" s="49"/>
      <c r="V21" s="29"/>
    </row>
    <row r="22" spans="1:22" ht="129.75" customHeight="1">
      <c r="A22" s="265"/>
      <c r="B22" s="9" t="s">
        <v>547</v>
      </c>
      <c r="C22" s="9"/>
      <c r="D22" s="9"/>
      <c r="E22" s="52"/>
      <c r="F22" s="50"/>
      <c r="G22" s="47"/>
      <c r="H22" s="50"/>
      <c r="I22" s="47"/>
      <c r="J22" s="50"/>
      <c r="K22" s="47"/>
      <c r="L22" s="50"/>
      <c r="M22" s="47"/>
      <c r="N22" s="50"/>
      <c r="O22" s="47"/>
      <c r="P22" s="50"/>
      <c r="Q22" s="47"/>
      <c r="R22" s="50"/>
      <c r="S22" s="47"/>
      <c r="T22" s="50"/>
      <c r="U22" s="51"/>
      <c r="V22" s="29"/>
    </row>
    <row r="23" spans="1:22" ht="62.25" customHeight="1">
      <c r="A23" s="33"/>
      <c r="B23" s="17"/>
      <c r="C23" s="17"/>
      <c r="D23" s="17"/>
      <c r="E23" s="76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  <c r="U23" s="55"/>
      <c r="V23" s="29"/>
    </row>
    <row r="24" spans="1:22" ht="129.75" customHeight="1">
      <c r="A24" s="274" t="s">
        <v>549</v>
      </c>
      <c r="B24" s="289" t="s">
        <v>550</v>
      </c>
      <c r="C24" s="289" t="s">
        <v>697</v>
      </c>
      <c r="D24" s="11" t="s">
        <v>346</v>
      </c>
      <c r="E24" s="292">
        <f>SUM(F24:U24)</f>
        <v>0</v>
      </c>
      <c r="F24" s="48"/>
      <c r="G24" s="46"/>
      <c r="H24" s="48"/>
      <c r="I24" s="46"/>
      <c r="J24" s="48"/>
      <c r="K24" s="46"/>
      <c r="L24" s="48"/>
      <c r="M24" s="46"/>
      <c r="N24" s="48"/>
      <c r="O24" s="46"/>
      <c r="P24" s="48"/>
      <c r="Q24" s="46"/>
      <c r="R24" s="48"/>
      <c r="S24" s="46"/>
      <c r="T24" s="48"/>
      <c r="U24" s="49"/>
      <c r="V24" s="29"/>
    </row>
    <row r="25" spans="1:22" ht="129.75" customHeight="1">
      <c r="A25" s="275"/>
      <c r="B25" s="287"/>
      <c r="C25" s="287"/>
      <c r="D25" s="13" t="s">
        <v>887</v>
      </c>
      <c r="E25" s="283"/>
      <c r="F25" s="50"/>
      <c r="G25" s="47"/>
      <c r="H25" s="50"/>
      <c r="I25" s="47"/>
      <c r="J25" s="50"/>
      <c r="K25" s="47"/>
      <c r="L25" s="50"/>
      <c r="M25" s="47"/>
      <c r="N25" s="50"/>
      <c r="O25" s="47"/>
      <c r="P25" s="50"/>
      <c r="Q25" s="47"/>
      <c r="R25" s="50"/>
      <c r="S25" s="47"/>
      <c r="T25" s="50"/>
      <c r="U25" s="51"/>
      <c r="V25" s="29"/>
    </row>
    <row r="26" spans="1:22" ht="129.75" customHeight="1">
      <c r="A26" s="245"/>
      <c r="B26" s="288"/>
      <c r="C26" s="288"/>
      <c r="D26" s="22" t="s">
        <v>300</v>
      </c>
      <c r="E26" s="284"/>
      <c r="F26" s="54"/>
      <c r="G26" s="53"/>
      <c r="H26" s="54"/>
      <c r="I26" s="53"/>
      <c r="J26" s="54"/>
      <c r="K26" s="53"/>
      <c r="L26" s="54"/>
      <c r="M26" s="53"/>
      <c r="N26" s="54"/>
      <c r="O26" s="53"/>
      <c r="P26" s="54"/>
      <c r="Q26" s="53"/>
      <c r="R26" s="54"/>
      <c r="S26" s="53"/>
      <c r="T26" s="54"/>
      <c r="U26" s="55"/>
      <c r="V26" s="29"/>
    </row>
    <row r="27" spans="1:22" ht="129.75" customHeight="1">
      <c r="A27" s="274" t="s">
        <v>698</v>
      </c>
      <c r="B27" s="289" t="s">
        <v>699</v>
      </c>
      <c r="C27" s="289" t="s">
        <v>700</v>
      </c>
      <c r="D27" s="7" t="s">
        <v>347</v>
      </c>
      <c r="E27" s="292">
        <f>SUM(F27:U27)</f>
        <v>0</v>
      </c>
      <c r="F27" s="48"/>
      <c r="G27" s="46"/>
      <c r="H27" s="48"/>
      <c r="I27" s="46"/>
      <c r="J27" s="48"/>
      <c r="K27" s="46"/>
      <c r="L27" s="48"/>
      <c r="M27" s="46"/>
      <c r="N27" s="48"/>
      <c r="O27" s="46"/>
      <c r="P27" s="48"/>
      <c r="Q27" s="46"/>
      <c r="R27" s="48"/>
      <c r="S27" s="46"/>
      <c r="T27" s="48"/>
      <c r="U27" s="49"/>
      <c r="V27" s="29"/>
    </row>
    <row r="28" spans="1:22" ht="129.75" customHeight="1">
      <c r="A28" s="275"/>
      <c r="B28" s="287"/>
      <c r="C28" s="287"/>
      <c r="D28" s="9" t="s">
        <v>883</v>
      </c>
      <c r="E28" s="283"/>
      <c r="F28" s="50"/>
      <c r="G28" s="47"/>
      <c r="H28" s="50"/>
      <c r="I28" s="47"/>
      <c r="J28" s="50"/>
      <c r="K28" s="47"/>
      <c r="L28" s="50"/>
      <c r="M28" s="47"/>
      <c r="N28" s="50"/>
      <c r="O28" s="47"/>
      <c r="P28" s="50"/>
      <c r="Q28" s="47"/>
      <c r="R28" s="50"/>
      <c r="S28" s="47"/>
      <c r="T28" s="50"/>
      <c r="U28" s="51"/>
      <c r="V28" s="29"/>
    </row>
    <row r="29" spans="1:22" ht="129.75" customHeight="1">
      <c r="A29" s="245"/>
      <c r="B29" s="288"/>
      <c r="C29" s="288"/>
      <c r="D29" s="17" t="s">
        <v>113</v>
      </c>
      <c r="E29" s="284"/>
      <c r="F29" s="54"/>
      <c r="G29" s="53"/>
      <c r="H29" s="54"/>
      <c r="I29" s="53"/>
      <c r="J29" s="54"/>
      <c r="K29" s="53"/>
      <c r="L29" s="54"/>
      <c r="M29" s="53"/>
      <c r="N29" s="54"/>
      <c r="O29" s="53"/>
      <c r="P29" s="54"/>
      <c r="Q29" s="53"/>
      <c r="R29" s="54"/>
      <c r="S29" s="53"/>
      <c r="T29" s="54"/>
      <c r="U29" s="55"/>
      <c r="V29" s="29"/>
    </row>
    <row r="30" spans="1:22" ht="156.75" customHeight="1">
      <c r="A30" s="261" t="s">
        <v>702</v>
      </c>
      <c r="B30" s="287" t="s">
        <v>743</v>
      </c>
      <c r="C30" s="254" t="s">
        <v>701</v>
      </c>
      <c r="D30" s="287" t="s">
        <v>292</v>
      </c>
      <c r="E30" s="283">
        <f>SUM(F30:U30)</f>
        <v>0</v>
      </c>
      <c r="F30" s="50"/>
      <c r="G30" s="47"/>
      <c r="H30" s="50"/>
      <c r="I30" s="47"/>
      <c r="J30" s="50"/>
      <c r="K30" s="47"/>
      <c r="L30" s="50"/>
      <c r="M30" s="47"/>
      <c r="N30" s="50"/>
      <c r="O30" s="47"/>
      <c r="P30" s="50"/>
      <c r="Q30" s="47"/>
      <c r="R30" s="50"/>
      <c r="S30" s="47"/>
      <c r="T30" s="50"/>
      <c r="U30" s="51"/>
      <c r="V30" s="29"/>
    </row>
    <row r="31" spans="1:22" ht="129.75" customHeight="1">
      <c r="A31" s="261"/>
      <c r="B31" s="287"/>
      <c r="C31" s="254"/>
      <c r="D31" s="287"/>
      <c r="E31" s="283"/>
      <c r="F31" s="50"/>
      <c r="G31" s="47"/>
      <c r="H31" s="50"/>
      <c r="I31" s="47"/>
      <c r="J31" s="50"/>
      <c r="K31" s="47"/>
      <c r="L31" s="50"/>
      <c r="M31" s="47"/>
      <c r="N31" s="50"/>
      <c r="O31" s="47"/>
      <c r="P31" s="50"/>
      <c r="Q31" s="47"/>
      <c r="R31" s="50"/>
      <c r="S31" s="47"/>
      <c r="T31" s="50"/>
      <c r="U31" s="51"/>
      <c r="V31" s="29"/>
    </row>
    <row r="32" spans="1:21" s="30" customFormat="1" ht="90.75" customHeight="1" thickBot="1">
      <c r="A32" s="278" t="s">
        <v>397</v>
      </c>
      <c r="B32" s="279"/>
      <c r="C32" s="279"/>
      <c r="D32" s="280"/>
      <c r="E32" s="191">
        <f aca="true" t="shared" si="0" ref="E32:U32">SUM(E10:E31)</f>
        <v>223479</v>
      </c>
      <c r="F32" s="191">
        <f t="shared" si="0"/>
        <v>0</v>
      </c>
      <c r="G32" s="191">
        <f t="shared" si="0"/>
        <v>50436</v>
      </c>
      <c r="H32" s="191">
        <f t="shared" si="0"/>
        <v>0</v>
      </c>
      <c r="I32" s="191">
        <f t="shared" si="0"/>
        <v>0</v>
      </c>
      <c r="J32" s="191">
        <f t="shared" si="0"/>
        <v>0</v>
      </c>
      <c r="K32" s="191">
        <f t="shared" si="0"/>
        <v>53967</v>
      </c>
      <c r="L32" s="191">
        <f t="shared" si="0"/>
        <v>0</v>
      </c>
      <c r="M32" s="191">
        <f t="shared" si="0"/>
        <v>0</v>
      </c>
      <c r="N32" s="191">
        <f t="shared" si="0"/>
        <v>0</v>
      </c>
      <c r="O32" s="191">
        <f t="shared" si="0"/>
        <v>57636</v>
      </c>
      <c r="P32" s="191">
        <f t="shared" si="0"/>
        <v>0</v>
      </c>
      <c r="Q32" s="191">
        <f t="shared" si="0"/>
        <v>0</v>
      </c>
      <c r="R32" s="191">
        <f t="shared" si="0"/>
        <v>0</v>
      </c>
      <c r="S32" s="190">
        <f t="shared" si="0"/>
        <v>61440</v>
      </c>
      <c r="T32" s="190">
        <f t="shared" si="0"/>
        <v>0</v>
      </c>
      <c r="U32" s="192">
        <f t="shared" si="0"/>
        <v>0</v>
      </c>
    </row>
    <row r="33" spans="5:21" ht="49.5" customHeight="1"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:21" ht="72" customHeight="1">
      <c r="A34" s="276" t="s">
        <v>344</v>
      </c>
      <c r="B34" s="276"/>
      <c r="C34" s="276"/>
      <c r="D34" s="276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:21" ht="49.5" customHeight="1">
      <c r="A35" s="276" t="s">
        <v>334</v>
      </c>
      <c r="B35" s="276"/>
      <c r="C35" s="56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:21" ht="49.5" customHeight="1">
      <c r="A36" s="57"/>
      <c r="B36" s="57"/>
      <c r="C36" s="56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:21" ht="49.5" customHeight="1">
      <c r="A37" s="56" t="s">
        <v>335</v>
      </c>
      <c r="B37" s="58" t="s">
        <v>348</v>
      </c>
      <c r="C37" s="56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</row>
    <row r="38" spans="1:21" ht="49.5" customHeight="1">
      <c r="A38" s="56" t="s">
        <v>336</v>
      </c>
      <c r="B38" s="58" t="s">
        <v>349</v>
      </c>
      <c r="C38" s="56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5:21" ht="49.5" customHeight="1" thickBot="1"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0" spans="1:21" s="30" customFormat="1" ht="55.5" customHeight="1" thickBot="1">
      <c r="A40" s="281" t="s">
        <v>337</v>
      </c>
      <c r="B40" s="281" t="s">
        <v>394</v>
      </c>
      <c r="C40" s="282" t="s">
        <v>339</v>
      </c>
      <c r="D40" s="281" t="s">
        <v>340</v>
      </c>
      <c r="E40" s="296" t="s">
        <v>341</v>
      </c>
      <c r="F40" s="296" t="s">
        <v>343</v>
      </c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</row>
    <row r="41" spans="1:21" ht="49.5" customHeight="1" thickBot="1">
      <c r="A41" s="281"/>
      <c r="B41" s="281"/>
      <c r="C41" s="282"/>
      <c r="D41" s="281"/>
      <c r="E41" s="296"/>
      <c r="F41" s="296">
        <v>2004</v>
      </c>
      <c r="G41" s="296"/>
      <c r="H41" s="296"/>
      <c r="I41" s="296"/>
      <c r="J41" s="296">
        <v>2005</v>
      </c>
      <c r="K41" s="296"/>
      <c r="L41" s="296"/>
      <c r="M41" s="296"/>
      <c r="N41" s="296">
        <v>2006</v>
      </c>
      <c r="O41" s="296"/>
      <c r="P41" s="296"/>
      <c r="Q41" s="296"/>
      <c r="R41" s="296">
        <v>2007</v>
      </c>
      <c r="S41" s="296"/>
      <c r="T41" s="296"/>
      <c r="U41" s="296"/>
    </row>
    <row r="42" spans="1:21" ht="49.5" customHeight="1" thickBot="1">
      <c r="A42" s="281"/>
      <c r="B42" s="281"/>
      <c r="C42" s="282"/>
      <c r="D42" s="281"/>
      <c r="E42" s="296"/>
      <c r="F42" s="189" t="s">
        <v>342</v>
      </c>
      <c r="G42" s="189" t="s">
        <v>395</v>
      </c>
      <c r="H42" s="189" t="s">
        <v>396</v>
      </c>
      <c r="I42" s="189" t="s">
        <v>245</v>
      </c>
      <c r="J42" s="189" t="s">
        <v>342</v>
      </c>
      <c r="K42" s="189" t="s">
        <v>395</v>
      </c>
      <c r="L42" s="189" t="s">
        <v>396</v>
      </c>
      <c r="M42" s="189" t="s">
        <v>245</v>
      </c>
      <c r="N42" s="189" t="s">
        <v>342</v>
      </c>
      <c r="O42" s="189" t="s">
        <v>395</v>
      </c>
      <c r="P42" s="189" t="s">
        <v>396</v>
      </c>
      <c r="Q42" s="189" t="s">
        <v>245</v>
      </c>
      <c r="R42" s="189" t="s">
        <v>342</v>
      </c>
      <c r="S42" s="189" t="s">
        <v>395</v>
      </c>
      <c r="T42" s="189" t="s">
        <v>396</v>
      </c>
      <c r="U42" s="189" t="s">
        <v>245</v>
      </c>
    </row>
    <row r="43" spans="1:22" ht="195" customHeight="1">
      <c r="A43" s="21" t="s">
        <v>744</v>
      </c>
      <c r="B43" s="27" t="s">
        <v>745</v>
      </c>
      <c r="C43" s="17" t="s">
        <v>445</v>
      </c>
      <c r="D43" s="22" t="s">
        <v>347</v>
      </c>
      <c r="E43" s="53">
        <f aca="true" t="shared" si="1" ref="E43:E62">SUM(F43:U43)</f>
        <v>530765</v>
      </c>
      <c r="F43" s="54"/>
      <c r="G43" s="53">
        <v>119786</v>
      </c>
      <c r="H43" s="54"/>
      <c r="I43" s="53"/>
      <c r="J43" s="54"/>
      <c r="K43" s="53">
        <v>128171</v>
      </c>
      <c r="L43" s="54"/>
      <c r="M43" s="53"/>
      <c r="N43" s="54"/>
      <c r="O43" s="53">
        <v>136887</v>
      </c>
      <c r="P43" s="54"/>
      <c r="Q43" s="53"/>
      <c r="R43" s="54"/>
      <c r="S43" s="53">
        <v>145921</v>
      </c>
      <c r="T43" s="54"/>
      <c r="U43" s="55"/>
      <c r="V43" s="29"/>
    </row>
    <row r="44" spans="1:22" ht="183.75" customHeight="1">
      <c r="A44" s="23"/>
      <c r="B44" s="7" t="s">
        <v>444</v>
      </c>
      <c r="C44" s="31"/>
      <c r="D44" s="11" t="s">
        <v>942</v>
      </c>
      <c r="E44" s="292">
        <f t="shared" si="1"/>
        <v>0</v>
      </c>
      <c r="F44" s="48"/>
      <c r="G44" s="46"/>
      <c r="H44" s="48"/>
      <c r="I44" s="46"/>
      <c r="J44" s="48"/>
      <c r="K44" s="46"/>
      <c r="L44" s="48"/>
      <c r="M44" s="46"/>
      <c r="N44" s="48"/>
      <c r="O44" s="46"/>
      <c r="P44" s="48"/>
      <c r="Q44" s="46"/>
      <c r="R44" s="48"/>
      <c r="S44" s="46"/>
      <c r="T44" s="48"/>
      <c r="U44" s="49"/>
      <c r="V44" s="29"/>
    </row>
    <row r="45" spans="1:22" ht="153.75" customHeight="1">
      <c r="A45" s="21"/>
      <c r="B45" s="17" t="s">
        <v>284</v>
      </c>
      <c r="C45" s="27"/>
      <c r="D45" s="22"/>
      <c r="E45" s="284"/>
      <c r="F45" s="54"/>
      <c r="G45" s="53"/>
      <c r="H45" s="54"/>
      <c r="I45" s="53"/>
      <c r="J45" s="54"/>
      <c r="K45" s="53"/>
      <c r="L45" s="54"/>
      <c r="M45" s="53"/>
      <c r="N45" s="54"/>
      <c r="O45" s="53"/>
      <c r="P45" s="54"/>
      <c r="Q45" s="53"/>
      <c r="R45" s="54"/>
      <c r="S45" s="53"/>
      <c r="T45" s="54"/>
      <c r="U45" s="55"/>
      <c r="V45" s="29"/>
    </row>
    <row r="46" spans="1:22" ht="210.75" customHeight="1">
      <c r="A46" s="113" t="s">
        <v>589</v>
      </c>
      <c r="B46" s="69" t="s">
        <v>590</v>
      </c>
      <c r="C46" s="77" t="s">
        <v>592</v>
      </c>
      <c r="D46" s="69" t="s">
        <v>347</v>
      </c>
      <c r="E46" s="73">
        <f t="shared" si="1"/>
        <v>0</v>
      </c>
      <c r="F46" s="72"/>
      <c r="G46" s="73"/>
      <c r="H46" s="72"/>
      <c r="I46" s="73"/>
      <c r="J46" s="72"/>
      <c r="K46" s="73"/>
      <c r="L46" s="72"/>
      <c r="M46" s="73"/>
      <c r="N46" s="72"/>
      <c r="O46" s="73"/>
      <c r="P46" s="72"/>
      <c r="Q46" s="73"/>
      <c r="R46" s="72"/>
      <c r="S46" s="73"/>
      <c r="T46" s="72"/>
      <c r="U46" s="109"/>
      <c r="V46" s="29"/>
    </row>
    <row r="47" spans="1:22" ht="210.75" customHeight="1">
      <c r="A47" s="32"/>
      <c r="B47" s="7" t="s">
        <v>896</v>
      </c>
      <c r="C47" s="10"/>
      <c r="D47" s="7" t="s">
        <v>461</v>
      </c>
      <c r="E47" s="46">
        <f t="shared" si="1"/>
        <v>0</v>
      </c>
      <c r="F47" s="48"/>
      <c r="G47" s="46"/>
      <c r="H47" s="48"/>
      <c r="I47" s="46"/>
      <c r="J47" s="48"/>
      <c r="K47" s="46"/>
      <c r="L47" s="48"/>
      <c r="M47" s="46"/>
      <c r="N47" s="48"/>
      <c r="O47" s="46"/>
      <c r="P47" s="48"/>
      <c r="Q47" s="46"/>
      <c r="R47" s="48"/>
      <c r="S47" s="46"/>
      <c r="T47" s="48"/>
      <c r="U47" s="49"/>
      <c r="V47" s="29"/>
    </row>
    <row r="48" spans="1:22" ht="153.75" customHeight="1">
      <c r="A48" s="32"/>
      <c r="B48" s="9" t="s">
        <v>591</v>
      </c>
      <c r="C48" s="12"/>
      <c r="D48" s="8" t="s">
        <v>897</v>
      </c>
      <c r="E48" s="47">
        <f t="shared" si="1"/>
        <v>0</v>
      </c>
      <c r="F48" s="50"/>
      <c r="G48" s="47"/>
      <c r="H48" s="50"/>
      <c r="I48" s="47"/>
      <c r="J48" s="50"/>
      <c r="K48" s="47"/>
      <c r="L48" s="50"/>
      <c r="M48" s="47"/>
      <c r="N48" s="50"/>
      <c r="O48" s="47"/>
      <c r="P48" s="50"/>
      <c r="Q48" s="47"/>
      <c r="R48" s="50"/>
      <c r="S48" s="47"/>
      <c r="T48" s="50"/>
      <c r="U48" s="51"/>
      <c r="V48" s="29"/>
    </row>
    <row r="49" spans="1:22" ht="60.75" customHeight="1">
      <c r="A49" s="33"/>
      <c r="B49" s="17"/>
      <c r="C49" s="18"/>
      <c r="D49" s="17"/>
      <c r="E49" s="53"/>
      <c r="F49" s="54"/>
      <c r="G49" s="53"/>
      <c r="H49" s="54"/>
      <c r="I49" s="53"/>
      <c r="J49" s="54"/>
      <c r="K49" s="53"/>
      <c r="L49" s="54"/>
      <c r="M49" s="53"/>
      <c r="N49" s="54"/>
      <c r="O49" s="53"/>
      <c r="P49" s="54"/>
      <c r="Q49" s="53"/>
      <c r="R49" s="54"/>
      <c r="S49" s="53"/>
      <c r="T49" s="54"/>
      <c r="U49" s="55"/>
      <c r="V49" s="29"/>
    </row>
    <row r="50" spans="1:22" ht="153.75" customHeight="1">
      <c r="A50" s="271" t="s">
        <v>593</v>
      </c>
      <c r="B50" s="289" t="s">
        <v>594</v>
      </c>
      <c r="C50" s="7" t="s">
        <v>595</v>
      </c>
      <c r="D50" s="11" t="s">
        <v>347</v>
      </c>
      <c r="E50" s="292">
        <f t="shared" si="1"/>
        <v>0</v>
      </c>
      <c r="F50" s="48"/>
      <c r="G50" s="46"/>
      <c r="H50" s="48"/>
      <c r="I50" s="46"/>
      <c r="J50" s="48"/>
      <c r="K50" s="46"/>
      <c r="L50" s="48"/>
      <c r="M50" s="46"/>
      <c r="N50" s="48"/>
      <c r="O50" s="46"/>
      <c r="P50" s="48"/>
      <c r="Q50" s="46"/>
      <c r="R50" s="48"/>
      <c r="S50" s="46"/>
      <c r="T50" s="48"/>
      <c r="U50" s="49"/>
      <c r="V50" s="29"/>
    </row>
    <row r="51" spans="1:22" ht="153.75" customHeight="1">
      <c r="A51" s="261"/>
      <c r="B51" s="287"/>
      <c r="C51" s="9"/>
      <c r="D51" s="13" t="s">
        <v>315</v>
      </c>
      <c r="E51" s="283"/>
      <c r="F51" s="50"/>
      <c r="G51" s="47"/>
      <c r="H51" s="50"/>
      <c r="I51" s="47"/>
      <c r="J51" s="50"/>
      <c r="K51" s="47"/>
      <c r="L51" s="50"/>
      <c r="M51" s="47"/>
      <c r="N51" s="50"/>
      <c r="O51" s="47"/>
      <c r="P51" s="50"/>
      <c r="Q51" s="47"/>
      <c r="R51" s="50"/>
      <c r="S51" s="47"/>
      <c r="T51" s="50"/>
      <c r="U51" s="51"/>
      <c r="V51" s="29"/>
    </row>
    <row r="52" spans="1:22" ht="90.75" customHeight="1">
      <c r="A52" s="21"/>
      <c r="B52" s="17"/>
      <c r="C52" s="17"/>
      <c r="D52" s="22"/>
      <c r="E52" s="284"/>
      <c r="F52" s="54"/>
      <c r="G52" s="53"/>
      <c r="H52" s="54"/>
      <c r="I52" s="53"/>
      <c r="J52" s="54"/>
      <c r="K52" s="53"/>
      <c r="L52" s="54"/>
      <c r="M52" s="53"/>
      <c r="N52" s="54"/>
      <c r="O52" s="53"/>
      <c r="P52" s="54"/>
      <c r="Q52" s="53"/>
      <c r="R52" s="54"/>
      <c r="S52" s="53"/>
      <c r="T52" s="54"/>
      <c r="U52" s="55"/>
      <c r="V52" s="29"/>
    </row>
    <row r="53" spans="1:22" ht="174.75" customHeight="1">
      <c r="A53" s="110" t="s">
        <v>596</v>
      </c>
      <c r="B53" s="69" t="s">
        <v>598</v>
      </c>
      <c r="C53" s="69" t="s">
        <v>599</v>
      </c>
      <c r="D53" s="71" t="s">
        <v>347</v>
      </c>
      <c r="E53" s="73">
        <f t="shared" si="1"/>
        <v>0</v>
      </c>
      <c r="F53" s="72"/>
      <c r="G53" s="73"/>
      <c r="H53" s="72"/>
      <c r="I53" s="73"/>
      <c r="J53" s="72"/>
      <c r="K53" s="73"/>
      <c r="L53" s="72"/>
      <c r="M53" s="73"/>
      <c r="N53" s="72"/>
      <c r="O53" s="73"/>
      <c r="P53" s="72"/>
      <c r="Q53" s="73"/>
      <c r="R53" s="72"/>
      <c r="S53" s="73"/>
      <c r="T53" s="72"/>
      <c r="U53" s="109"/>
      <c r="V53" s="29"/>
    </row>
    <row r="54" spans="1:22" ht="153.75" customHeight="1">
      <c r="A54" s="23"/>
      <c r="B54" s="7" t="s">
        <v>597</v>
      </c>
      <c r="C54" s="7"/>
      <c r="D54" s="31" t="s">
        <v>897</v>
      </c>
      <c r="E54" s="46">
        <f t="shared" si="1"/>
        <v>0</v>
      </c>
      <c r="F54" s="48"/>
      <c r="G54" s="46"/>
      <c r="H54" s="48"/>
      <c r="I54" s="46"/>
      <c r="J54" s="48"/>
      <c r="K54" s="46"/>
      <c r="L54" s="48"/>
      <c r="M54" s="46"/>
      <c r="N54" s="48"/>
      <c r="O54" s="46"/>
      <c r="P54" s="48"/>
      <c r="Q54" s="46"/>
      <c r="R54" s="48"/>
      <c r="S54" s="46"/>
      <c r="T54" s="48"/>
      <c r="U54" s="49"/>
      <c r="V54" s="29"/>
    </row>
    <row r="55" spans="1:22" ht="153.75" customHeight="1">
      <c r="A55" s="21"/>
      <c r="B55" s="17"/>
      <c r="C55" s="17"/>
      <c r="D55" s="22"/>
      <c r="E55" s="53"/>
      <c r="F55" s="54"/>
      <c r="G55" s="53"/>
      <c r="H55" s="54"/>
      <c r="I55" s="53"/>
      <c r="J55" s="54"/>
      <c r="K55" s="53"/>
      <c r="L55" s="54"/>
      <c r="M55" s="53"/>
      <c r="N55" s="54"/>
      <c r="O55" s="53"/>
      <c r="P55" s="54"/>
      <c r="Q55" s="53"/>
      <c r="R55" s="54"/>
      <c r="S55" s="53"/>
      <c r="T55" s="54"/>
      <c r="U55" s="55"/>
      <c r="V55" s="29"/>
    </row>
    <row r="56" spans="1:22" ht="153.75" customHeight="1">
      <c r="A56" s="271" t="s">
        <v>600</v>
      </c>
      <c r="B56" s="7" t="s">
        <v>601</v>
      </c>
      <c r="C56" s="289" t="s">
        <v>602</v>
      </c>
      <c r="D56" s="11" t="s">
        <v>347</v>
      </c>
      <c r="E56" s="292">
        <f t="shared" si="1"/>
        <v>0</v>
      </c>
      <c r="F56" s="48"/>
      <c r="G56" s="46"/>
      <c r="H56" s="48"/>
      <c r="I56" s="46"/>
      <c r="J56" s="48"/>
      <c r="K56" s="46"/>
      <c r="L56" s="48"/>
      <c r="M56" s="46"/>
      <c r="N56" s="48"/>
      <c r="O56" s="46"/>
      <c r="P56" s="48"/>
      <c r="Q56" s="46"/>
      <c r="R56" s="48"/>
      <c r="S56" s="46"/>
      <c r="T56" s="48"/>
      <c r="U56" s="49"/>
      <c r="V56" s="29"/>
    </row>
    <row r="57" spans="1:22" ht="153.75" customHeight="1">
      <c r="A57" s="261"/>
      <c r="B57" s="9"/>
      <c r="C57" s="287"/>
      <c r="D57" s="13" t="s">
        <v>315</v>
      </c>
      <c r="E57" s="283"/>
      <c r="F57" s="50"/>
      <c r="G57" s="47"/>
      <c r="H57" s="50"/>
      <c r="I57" s="47"/>
      <c r="J57" s="50"/>
      <c r="K57" s="47"/>
      <c r="L57" s="50"/>
      <c r="M57" s="47"/>
      <c r="N57" s="50"/>
      <c r="O57" s="47"/>
      <c r="P57" s="50"/>
      <c r="Q57" s="47"/>
      <c r="R57" s="50"/>
      <c r="S57" s="47"/>
      <c r="T57" s="50"/>
      <c r="U57" s="51"/>
      <c r="V57" s="29"/>
    </row>
    <row r="58" spans="1:22" ht="81.75" customHeight="1">
      <c r="A58" s="21"/>
      <c r="B58" s="17"/>
      <c r="C58" s="17"/>
      <c r="D58" s="22"/>
      <c r="E58" s="284"/>
      <c r="F58" s="54"/>
      <c r="G58" s="53"/>
      <c r="H58" s="54"/>
      <c r="I58" s="53"/>
      <c r="J58" s="54"/>
      <c r="K58" s="53"/>
      <c r="L58" s="54"/>
      <c r="M58" s="53"/>
      <c r="N58" s="54"/>
      <c r="O58" s="53"/>
      <c r="P58" s="54"/>
      <c r="Q58" s="53"/>
      <c r="R58" s="54"/>
      <c r="S58" s="53"/>
      <c r="T58" s="54"/>
      <c r="U58" s="55"/>
      <c r="V58" s="29"/>
    </row>
    <row r="59" spans="1:22" ht="153.75" customHeight="1">
      <c r="A59" s="271" t="s">
        <v>603</v>
      </c>
      <c r="B59" s="289" t="s">
        <v>604</v>
      </c>
      <c r="C59" s="7" t="s">
        <v>606</v>
      </c>
      <c r="D59" s="11" t="s">
        <v>347</v>
      </c>
      <c r="E59" s="46">
        <f t="shared" si="1"/>
        <v>0</v>
      </c>
      <c r="F59" s="48"/>
      <c r="G59" s="46"/>
      <c r="H59" s="48"/>
      <c r="I59" s="46"/>
      <c r="J59" s="48"/>
      <c r="K59" s="46"/>
      <c r="L59" s="48"/>
      <c r="M59" s="46"/>
      <c r="N59" s="48"/>
      <c r="O59" s="46"/>
      <c r="P59" s="48"/>
      <c r="Q59" s="46"/>
      <c r="R59" s="48"/>
      <c r="S59" s="46"/>
      <c r="T59" s="48"/>
      <c r="U59" s="49"/>
      <c r="V59" s="29"/>
    </row>
    <row r="60" spans="1:22" ht="192.75" customHeight="1">
      <c r="A60" s="261"/>
      <c r="B60" s="287"/>
      <c r="C60" s="9" t="s">
        <v>605</v>
      </c>
      <c r="D60" s="13" t="s">
        <v>315</v>
      </c>
      <c r="E60" s="47">
        <f t="shared" si="1"/>
        <v>0</v>
      </c>
      <c r="F60" s="50"/>
      <c r="G60" s="47"/>
      <c r="H60" s="50"/>
      <c r="I60" s="47"/>
      <c r="J60" s="50"/>
      <c r="K60" s="47"/>
      <c r="L60" s="50"/>
      <c r="M60" s="47"/>
      <c r="N60" s="50"/>
      <c r="O60" s="47"/>
      <c r="P60" s="50"/>
      <c r="Q60" s="47"/>
      <c r="R60" s="50"/>
      <c r="S60" s="47"/>
      <c r="T60" s="50"/>
      <c r="U60" s="51"/>
      <c r="V60" s="29"/>
    </row>
    <row r="61" spans="1:22" ht="153.75" customHeight="1">
      <c r="A61" s="272"/>
      <c r="B61" s="288"/>
      <c r="C61" s="17"/>
      <c r="D61" s="22" t="s">
        <v>885</v>
      </c>
      <c r="E61" s="53"/>
      <c r="F61" s="54"/>
      <c r="G61" s="53"/>
      <c r="H61" s="54"/>
      <c r="I61" s="53"/>
      <c r="J61" s="54"/>
      <c r="K61" s="53"/>
      <c r="L61" s="54"/>
      <c r="M61" s="53"/>
      <c r="N61" s="54"/>
      <c r="O61" s="53"/>
      <c r="P61" s="54"/>
      <c r="Q61" s="53"/>
      <c r="R61" s="54"/>
      <c r="S61" s="53"/>
      <c r="T61" s="54"/>
      <c r="U61" s="55"/>
      <c r="V61" s="29"/>
    </row>
    <row r="62" spans="1:22" ht="204.75" customHeight="1">
      <c r="A62" s="19" t="s">
        <v>284</v>
      </c>
      <c r="B62" s="9" t="s">
        <v>607</v>
      </c>
      <c r="C62" s="9" t="s">
        <v>608</v>
      </c>
      <c r="D62" s="12" t="s">
        <v>347</v>
      </c>
      <c r="E62" s="283">
        <f t="shared" si="1"/>
        <v>0</v>
      </c>
      <c r="F62" s="50"/>
      <c r="G62" s="47"/>
      <c r="H62" s="50"/>
      <c r="I62" s="47"/>
      <c r="J62" s="50"/>
      <c r="K62" s="47"/>
      <c r="L62" s="50"/>
      <c r="M62" s="47"/>
      <c r="N62" s="50"/>
      <c r="O62" s="47"/>
      <c r="P62" s="50"/>
      <c r="Q62" s="47"/>
      <c r="R62" s="50"/>
      <c r="S62" s="47"/>
      <c r="T62" s="50"/>
      <c r="U62" s="51"/>
      <c r="V62" s="29"/>
    </row>
    <row r="63" spans="1:22" ht="63.75" customHeight="1" thickBot="1">
      <c r="A63" s="19"/>
      <c r="B63" s="9"/>
      <c r="C63" s="9"/>
      <c r="D63" s="12"/>
      <c r="E63" s="283"/>
      <c r="F63" s="50"/>
      <c r="G63" s="47"/>
      <c r="H63" s="50"/>
      <c r="I63" s="47"/>
      <c r="J63" s="50"/>
      <c r="K63" s="47"/>
      <c r="L63" s="50"/>
      <c r="M63" s="47"/>
      <c r="N63" s="50"/>
      <c r="O63" s="47"/>
      <c r="P63" s="50"/>
      <c r="Q63" s="47"/>
      <c r="R63" s="50"/>
      <c r="S63" s="47"/>
      <c r="T63" s="50"/>
      <c r="U63" s="51"/>
      <c r="V63" s="29"/>
    </row>
    <row r="64" spans="1:22" ht="96.75" customHeight="1" thickBot="1">
      <c r="A64" s="255" t="s">
        <v>397</v>
      </c>
      <c r="B64" s="256"/>
      <c r="C64" s="256"/>
      <c r="D64" s="256"/>
      <c r="E64" s="195">
        <f>SUM(E43:E63)</f>
        <v>530765</v>
      </c>
      <c r="F64" s="195">
        <f aca="true" t="shared" si="2" ref="F64:U64">SUM(F43:F63)</f>
        <v>0</v>
      </c>
      <c r="G64" s="195">
        <f t="shared" si="2"/>
        <v>119786</v>
      </c>
      <c r="H64" s="195">
        <f t="shared" si="2"/>
        <v>0</v>
      </c>
      <c r="I64" s="195">
        <f t="shared" si="2"/>
        <v>0</v>
      </c>
      <c r="J64" s="195">
        <f t="shared" si="2"/>
        <v>0</v>
      </c>
      <c r="K64" s="195">
        <f t="shared" si="2"/>
        <v>128171</v>
      </c>
      <c r="L64" s="195">
        <f t="shared" si="2"/>
        <v>0</v>
      </c>
      <c r="M64" s="195">
        <f t="shared" si="2"/>
        <v>0</v>
      </c>
      <c r="N64" s="195">
        <f t="shared" si="2"/>
        <v>0</v>
      </c>
      <c r="O64" s="195">
        <f t="shared" si="2"/>
        <v>136887</v>
      </c>
      <c r="P64" s="195">
        <f t="shared" si="2"/>
        <v>0</v>
      </c>
      <c r="Q64" s="195">
        <f t="shared" si="2"/>
        <v>0</v>
      </c>
      <c r="R64" s="195">
        <f t="shared" si="2"/>
        <v>0</v>
      </c>
      <c r="S64" s="195">
        <f t="shared" si="2"/>
        <v>145921</v>
      </c>
      <c r="T64" s="195">
        <f t="shared" si="2"/>
        <v>0</v>
      </c>
      <c r="U64" s="208">
        <f t="shared" si="2"/>
        <v>0</v>
      </c>
      <c r="V64" s="29"/>
    </row>
    <row r="65" spans="5:21" ht="49.5" customHeight="1"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</row>
    <row r="66" spans="1:21" ht="49.5" customHeight="1">
      <c r="A66" s="276" t="s">
        <v>344</v>
      </c>
      <c r="B66" s="276"/>
      <c r="C66" s="276"/>
      <c r="D66" s="276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</row>
    <row r="67" spans="1:21" ht="49.5" customHeight="1">
      <c r="A67" s="276" t="s">
        <v>334</v>
      </c>
      <c r="B67" s="276"/>
      <c r="C67" s="56"/>
      <c r="D67" s="56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</row>
    <row r="68" spans="1:21" ht="49.5" customHeight="1">
      <c r="A68" s="5"/>
      <c r="B68" s="5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</row>
    <row r="69" spans="1:21" ht="49.5" customHeight="1">
      <c r="A69" s="4" t="s">
        <v>335</v>
      </c>
      <c r="B69" s="6" t="s">
        <v>350</v>
      </c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ht="49.5" customHeight="1">
      <c r="A70" s="4" t="s">
        <v>336</v>
      </c>
      <c r="B70" s="6" t="s">
        <v>351</v>
      </c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5:21" ht="49.5" customHeight="1" thickBot="1"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30" customFormat="1" ht="55.5" customHeight="1" thickBot="1">
      <c r="A72" s="304" t="s">
        <v>337</v>
      </c>
      <c r="B72" s="281" t="s">
        <v>394</v>
      </c>
      <c r="C72" s="282" t="s">
        <v>339</v>
      </c>
      <c r="D72" s="281" t="s">
        <v>340</v>
      </c>
      <c r="E72" s="297" t="s">
        <v>341</v>
      </c>
      <c r="F72" s="296" t="s">
        <v>343</v>
      </c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</row>
    <row r="73" spans="1:21" ht="49.5" customHeight="1" thickBot="1">
      <c r="A73" s="305"/>
      <c r="B73" s="281"/>
      <c r="C73" s="282"/>
      <c r="D73" s="281"/>
      <c r="E73" s="297"/>
      <c r="F73" s="296">
        <v>2004</v>
      </c>
      <c r="G73" s="296"/>
      <c r="H73" s="296"/>
      <c r="I73" s="296"/>
      <c r="J73" s="296">
        <v>2005</v>
      </c>
      <c r="K73" s="296"/>
      <c r="L73" s="296"/>
      <c r="M73" s="296"/>
      <c r="N73" s="296">
        <v>2006</v>
      </c>
      <c r="O73" s="296"/>
      <c r="P73" s="296"/>
      <c r="Q73" s="296"/>
      <c r="R73" s="296">
        <v>2007</v>
      </c>
      <c r="S73" s="296"/>
      <c r="T73" s="296"/>
      <c r="U73" s="296"/>
    </row>
    <row r="74" spans="1:21" ht="49.5" customHeight="1" thickBot="1">
      <c r="A74" s="306"/>
      <c r="B74" s="281"/>
      <c r="C74" s="282"/>
      <c r="D74" s="281"/>
      <c r="E74" s="297"/>
      <c r="F74" s="189" t="s">
        <v>342</v>
      </c>
      <c r="G74" s="189" t="s">
        <v>395</v>
      </c>
      <c r="H74" s="189" t="s">
        <v>396</v>
      </c>
      <c r="I74" s="189" t="s">
        <v>245</v>
      </c>
      <c r="J74" s="189" t="s">
        <v>342</v>
      </c>
      <c r="K74" s="189" t="s">
        <v>395</v>
      </c>
      <c r="L74" s="189" t="s">
        <v>396</v>
      </c>
      <c r="M74" s="189" t="s">
        <v>245</v>
      </c>
      <c r="N74" s="189" t="s">
        <v>342</v>
      </c>
      <c r="O74" s="189" t="s">
        <v>395</v>
      </c>
      <c r="P74" s="189" t="s">
        <v>396</v>
      </c>
      <c r="Q74" s="189" t="s">
        <v>245</v>
      </c>
      <c r="R74" s="189" t="s">
        <v>342</v>
      </c>
      <c r="S74" s="189" t="s">
        <v>395</v>
      </c>
      <c r="T74" s="189" t="s">
        <v>396</v>
      </c>
      <c r="U74" s="189" t="s">
        <v>245</v>
      </c>
    </row>
    <row r="75" spans="1:22" ht="225.75" customHeight="1">
      <c r="A75" s="19" t="s">
        <v>767</v>
      </c>
      <c r="B75" s="8" t="s">
        <v>773</v>
      </c>
      <c r="C75" s="287" t="s">
        <v>774</v>
      </c>
      <c r="D75" s="9" t="s">
        <v>347</v>
      </c>
      <c r="E75" s="68">
        <f aca="true" t="shared" si="3" ref="E75:E85">SUM(F75:U75)</f>
        <v>0</v>
      </c>
      <c r="F75" s="50"/>
      <c r="G75" s="47"/>
      <c r="H75" s="50"/>
      <c r="I75" s="47"/>
      <c r="J75" s="50"/>
      <c r="K75" s="47"/>
      <c r="L75" s="50"/>
      <c r="M75" s="47"/>
      <c r="N75" s="50"/>
      <c r="O75" s="47"/>
      <c r="P75" s="50"/>
      <c r="Q75" s="47"/>
      <c r="R75" s="50"/>
      <c r="S75" s="47"/>
      <c r="T75" s="50"/>
      <c r="U75" s="51"/>
      <c r="V75" s="29"/>
    </row>
    <row r="76" spans="1:22" ht="244.5" customHeight="1">
      <c r="A76" s="19"/>
      <c r="B76" s="9" t="s">
        <v>772</v>
      </c>
      <c r="C76" s="287"/>
      <c r="D76" s="9" t="s">
        <v>881</v>
      </c>
      <c r="E76" s="68"/>
      <c r="F76" s="50"/>
      <c r="G76" s="47"/>
      <c r="H76" s="50"/>
      <c r="I76" s="47"/>
      <c r="J76" s="50"/>
      <c r="K76" s="47"/>
      <c r="L76" s="50"/>
      <c r="M76" s="47"/>
      <c r="N76" s="50"/>
      <c r="O76" s="47"/>
      <c r="P76" s="50"/>
      <c r="Q76" s="47"/>
      <c r="R76" s="50"/>
      <c r="S76" s="47"/>
      <c r="T76" s="50"/>
      <c r="U76" s="51"/>
      <c r="V76" s="29"/>
    </row>
    <row r="77" spans="1:22" ht="253.5" customHeight="1">
      <c r="A77" s="19"/>
      <c r="B77" s="9" t="s">
        <v>771</v>
      </c>
      <c r="C77" s="9"/>
      <c r="D77" s="13" t="s">
        <v>315</v>
      </c>
      <c r="E77" s="68">
        <f t="shared" si="3"/>
        <v>0</v>
      </c>
      <c r="F77" s="50"/>
      <c r="G77" s="47"/>
      <c r="H77" s="50"/>
      <c r="I77" s="47"/>
      <c r="J77" s="50"/>
      <c r="K77" s="47"/>
      <c r="L77" s="50"/>
      <c r="M77" s="47"/>
      <c r="N77" s="50"/>
      <c r="O77" s="47"/>
      <c r="P77" s="50"/>
      <c r="Q77" s="47"/>
      <c r="R77" s="50"/>
      <c r="S77" s="47"/>
      <c r="T77" s="50"/>
      <c r="U77" s="51"/>
      <c r="V77" s="29"/>
    </row>
    <row r="78" spans="1:22" ht="154.5" customHeight="1">
      <c r="A78" s="19"/>
      <c r="B78" s="287" t="s">
        <v>768</v>
      </c>
      <c r="C78" s="9"/>
      <c r="D78" s="9"/>
      <c r="E78" s="68">
        <f t="shared" si="3"/>
        <v>0</v>
      </c>
      <c r="F78" s="50"/>
      <c r="G78" s="47"/>
      <c r="H78" s="50"/>
      <c r="I78" s="47"/>
      <c r="J78" s="50"/>
      <c r="K78" s="47"/>
      <c r="L78" s="50"/>
      <c r="M78" s="47"/>
      <c r="N78" s="50"/>
      <c r="O78" s="47"/>
      <c r="P78" s="50"/>
      <c r="Q78" s="47"/>
      <c r="R78" s="50"/>
      <c r="S78" s="47"/>
      <c r="T78" s="50"/>
      <c r="U78" s="51"/>
      <c r="V78" s="29"/>
    </row>
    <row r="79" spans="1:22" ht="154.5" customHeight="1">
      <c r="A79" s="19"/>
      <c r="B79" s="287"/>
      <c r="C79" s="9"/>
      <c r="D79" s="9"/>
      <c r="E79" s="68"/>
      <c r="F79" s="50"/>
      <c r="G79" s="47"/>
      <c r="H79" s="50"/>
      <c r="I79" s="47"/>
      <c r="J79" s="50"/>
      <c r="K79" s="47"/>
      <c r="L79" s="50"/>
      <c r="M79" s="47"/>
      <c r="N79" s="50"/>
      <c r="O79" s="47"/>
      <c r="P79" s="50"/>
      <c r="Q79" s="47"/>
      <c r="R79" s="50"/>
      <c r="S79" s="47"/>
      <c r="T79" s="50"/>
      <c r="U79" s="51"/>
      <c r="V79" s="29"/>
    </row>
    <row r="80" spans="1:22" ht="154.5" customHeight="1">
      <c r="A80" s="19"/>
      <c r="B80" s="287"/>
      <c r="C80" s="9"/>
      <c r="D80" s="9"/>
      <c r="E80" s="68"/>
      <c r="F80" s="50"/>
      <c r="G80" s="47"/>
      <c r="H80" s="50"/>
      <c r="I80" s="47"/>
      <c r="J80" s="50"/>
      <c r="K80" s="47"/>
      <c r="L80" s="50"/>
      <c r="M80" s="47"/>
      <c r="N80" s="50"/>
      <c r="O80" s="47"/>
      <c r="P80" s="50"/>
      <c r="Q80" s="47"/>
      <c r="R80" s="50"/>
      <c r="S80" s="47"/>
      <c r="T80" s="50"/>
      <c r="U80" s="51"/>
      <c r="V80" s="29"/>
    </row>
    <row r="81" spans="1:22" ht="154.5" customHeight="1">
      <c r="A81" s="19"/>
      <c r="B81" s="287"/>
      <c r="C81" s="9"/>
      <c r="D81" s="9"/>
      <c r="E81" s="68"/>
      <c r="F81" s="50"/>
      <c r="G81" s="47"/>
      <c r="H81" s="50"/>
      <c r="I81" s="47"/>
      <c r="J81" s="50"/>
      <c r="K81" s="47"/>
      <c r="L81" s="50"/>
      <c r="M81" s="47"/>
      <c r="N81" s="50"/>
      <c r="O81" s="47"/>
      <c r="P81" s="50"/>
      <c r="Q81" s="47"/>
      <c r="R81" s="50"/>
      <c r="S81" s="47"/>
      <c r="T81" s="50"/>
      <c r="U81" s="51"/>
      <c r="V81" s="29"/>
    </row>
    <row r="82" spans="1:22" ht="154.5" customHeight="1">
      <c r="A82" s="19"/>
      <c r="B82" s="287"/>
      <c r="C82" s="9"/>
      <c r="D82" s="9"/>
      <c r="E82" s="68"/>
      <c r="F82" s="50"/>
      <c r="G82" s="47"/>
      <c r="H82" s="50"/>
      <c r="I82" s="47"/>
      <c r="J82" s="50"/>
      <c r="K82" s="47"/>
      <c r="L82" s="50"/>
      <c r="M82" s="47"/>
      <c r="N82" s="50"/>
      <c r="O82" s="47"/>
      <c r="P82" s="50"/>
      <c r="Q82" s="47"/>
      <c r="R82" s="50"/>
      <c r="S82" s="47"/>
      <c r="T82" s="50"/>
      <c r="U82" s="51"/>
      <c r="V82" s="29"/>
    </row>
    <row r="83" spans="1:22" ht="154.5" customHeight="1">
      <c r="A83" s="23" t="s">
        <v>469</v>
      </c>
      <c r="B83" s="11" t="s">
        <v>769</v>
      </c>
      <c r="C83" s="252" t="s">
        <v>775</v>
      </c>
      <c r="D83" s="11" t="s">
        <v>347</v>
      </c>
      <c r="E83" s="302">
        <f t="shared" si="3"/>
        <v>0</v>
      </c>
      <c r="F83" s="48"/>
      <c r="G83" s="46"/>
      <c r="H83" s="48"/>
      <c r="I83" s="46"/>
      <c r="J83" s="48"/>
      <c r="K83" s="46"/>
      <c r="L83" s="48"/>
      <c r="M83" s="46"/>
      <c r="N83" s="48"/>
      <c r="O83" s="46"/>
      <c r="P83" s="48"/>
      <c r="Q83" s="46"/>
      <c r="R83" s="48"/>
      <c r="S83" s="46"/>
      <c r="T83" s="48"/>
      <c r="U83" s="49"/>
      <c r="V83" s="29"/>
    </row>
    <row r="84" spans="1:22" ht="154.5" customHeight="1">
      <c r="A84" s="25"/>
      <c r="B84" s="22"/>
      <c r="C84" s="253"/>
      <c r="D84" s="22" t="s">
        <v>883</v>
      </c>
      <c r="E84" s="248"/>
      <c r="F84" s="54"/>
      <c r="G84" s="53"/>
      <c r="H84" s="54"/>
      <c r="I84" s="53"/>
      <c r="J84" s="54"/>
      <c r="K84" s="53"/>
      <c r="L84" s="54"/>
      <c r="M84" s="53"/>
      <c r="N84" s="54"/>
      <c r="O84" s="53"/>
      <c r="P84" s="54"/>
      <c r="Q84" s="53"/>
      <c r="R84" s="54"/>
      <c r="S84" s="53"/>
      <c r="T84" s="54"/>
      <c r="U84" s="55"/>
      <c r="V84" s="29"/>
    </row>
    <row r="85" spans="1:22" ht="142.5" customHeight="1">
      <c r="A85" s="25"/>
      <c r="B85" s="270" t="s">
        <v>770</v>
      </c>
      <c r="C85" s="7" t="s">
        <v>776</v>
      </c>
      <c r="D85" s="11" t="s">
        <v>347</v>
      </c>
      <c r="E85" s="66">
        <f t="shared" si="3"/>
        <v>0</v>
      </c>
      <c r="F85" s="48"/>
      <c r="G85" s="46"/>
      <c r="H85" s="48"/>
      <c r="I85" s="46"/>
      <c r="J85" s="48"/>
      <c r="K85" s="46"/>
      <c r="L85" s="48"/>
      <c r="M85" s="46"/>
      <c r="N85" s="48"/>
      <c r="O85" s="46"/>
      <c r="P85" s="48"/>
      <c r="Q85" s="46"/>
      <c r="R85" s="48"/>
      <c r="S85" s="46"/>
      <c r="T85" s="48"/>
      <c r="U85" s="49"/>
      <c r="V85" s="29"/>
    </row>
    <row r="86" spans="1:22" ht="154.5" customHeight="1">
      <c r="A86" s="19"/>
      <c r="B86" s="269"/>
      <c r="C86" s="17"/>
      <c r="D86" s="22" t="s">
        <v>881</v>
      </c>
      <c r="E86" s="67"/>
      <c r="F86" s="54"/>
      <c r="G86" s="53"/>
      <c r="H86" s="54"/>
      <c r="I86" s="53"/>
      <c r="J86" s="54"/>
      <c r="K86" s="53"/>
      <c r="L86" s="54"/>
      <c r="M86" s="53"/>
      <c r="N86" s="54"/>
      <c r="O86" s="53"/>
      <c r="P86" s="54"/>
      <c r="Q86" s="53"/>
      <c r="R86" s="54"/>
      <c r="S86" s="53"/>
      <c r="T86" s="54"/>
      <c r="U86" s="55"/>
      <c r="V86" s="29"/>
    </row>
    <row r="87" spans="1:22" ht="154.5" customHeight="1">
      <c r="A87" s="25"/>
      <c r="B87" s="13"/>
      <c r="C87" s="9"/>
      <c r="D87" s="13"/>
      <c r="E87" s="68"/>
      <c r="F87" s="50"/>
      <c r="G87" s="47"/>
      <c r="H87" s="50"/>
      <c r="I87" s="47"/>
      <c r="J87" s="50"/>
      <c r="K87" s="47"/>
      <c r="L87" s="50"/>
      <c r="M87" s="47"/>
      <c r="N87" s="50"/>
      <c r="O87" s="47"/>
      <c r="P87" s="50"/>
      <c r="Q87" s="47"/>
      <c r="R87" s="50"/>
      <c r="S87" s="47"/>
      <c r="T87" s="50"/>
      <c r="U87" s="51"/>
      <c r="V87" s="29"/>
    </row>
    <row r="88" spans="1:22" ht="154.5" customHeight="1">
      <c r="A88" s="19"/>
      <c r="B88" s="9"/>
      <c r="C88" s="13"/>
      <c r="D88" s="13"/>
      <c r="E88" s="96"/>
      <c r="F88" s="50"/>
      <c r="G88" s="47"/>
      <c r="H88" s="50"/>
      <c r="I88" s="47"/>
      <c r="J88" s="50"/>
      <c r="K88" s="47"/>
      <c r="L88" s="50"/>
      <c r="M88" s="47"/>
      <c r="N88" s="50"/>
      <c r="O88" s="47"/>
      <c r="P88" s="50"/>
      <c r="Q88" s="47"/>
      <c r="R88" s="50"/>
      <c r="S88" s="47"/>
      <c r="T88" s="50"/>
      <c r="U88" s="51"/>
      <c r="V88" s="29"/>
    </row>
    <row r="89" spans="1:22" ht="154.5" customHeight="1">
      <c r="A89" s="19"/>
      <c r="B89" s="9"/>
      <c r="C89" s="9"/>
      <c r="D89" s="12"/>
      <c r="E89" s="68"/>
      <c r="F89" s="50"/>
      <c r="G89" s="47"/>
      <c r="H89" s="50"/>
      <c r="I89" s="47"/>
      <c r="J89" s="50"/>
      <c r="K89" s="47"/>
      <c r="L89" s="50"/>
      <c r="M89" s="47"/>
      <c r="N89" s="50"/>
      <c r="O89" s="47"/>
      <c r="P89" s="50"/>
      <c r="Q89" s="47"/>
      <c r="R89" s="50"/>
      <c r="S89" s="47"/>
      <c r="T89" s="50"/>
      <c r="U89" s="51"/>
      <c r="V89" s="29"/>
    </row>
    <row r="90" spans="1:22" ht="154.5" customHeight="1">
      <c r="A90" s="19"/>
      <c r="B90" s="9"/>
      <c r="C90" s="9"/>
      <c r="D90" s="12"/>
      <c r="E90" s="68"/>
      <c r="F90" s="50"/>
      <c r="G90" s="47"/>
      <c r="H90" s="50"/>
      <c r="I90" s="47"/>
      <c r="J90" s="50"/>
      <c r="K90" s="47"/>
      <c r="L90" s="50"/>
      <c r="M90" s="47"/>
      <c r="N90" s="50"/>
      <c r="O90" s="47"/>
      <c r="P90" s="50"/>
      <c r="Q90" s="47"/>
      <c r="R90" s="50"/>
      <c r="S90" s="47"/>
      <c r="T90" s="50"/>
      <c r="U90" s="51"/>
      <c r="V90" s="29"/>
    </row>
    <row r="91" spans="1:22" ht="154.5" customHeight="1">
      <c r="A91" s="19"/>
      <c r="B91" s="9"/>
      <c r="C91" s="9"/>
      <c r="D91" s="12"/>
      <c r="E91" s="68"/>
      <c r="F91" s="50"/>
      <c r="G91" s="47"/>
      <c r="H91" s="50"/>
      <c r="I91" s="47"/>
      <c r="J91" s="50"/>
      <c r="K91" s="47"/>
      <c r="L91" s="50"/>
      <c r="M91" s="47"/>
      <c r="N91" s="50"/>
      <c r="O91" s="47"/>
      <c r="P91" s="50"/>
      <c r="Q91" s="47"/>
      <c r="R91" s="50"/>
      <c r="S91" s="47"/>
      <c r="T91" s="50"/>
      <c r="U91" s="51"/>
      <c r="V91" s="29"/>
    </row>
    <row r="92" spans="1:22" ht="49.5" customHeight="1">
      <c r="A92" s="19"/>
      <c r="B92" s="9"/>
      <c r="C92" s="9"/>
      <c r="D92" s="12"/>
      <c r="E92" s="68"/>
      <c r="F92" s="50"/>
      <c r="G92" s="47"/>
      <c r="H92" s="50"/>
      <c r="I92" s="47"/>
      <c r="J92" s="50"/>
      <c r="K92" s="47"/>
      <c r="L92" s="50"/>
      <c r="M92" s="47"/>
      <c r="N92" s="50"/>
      <c r="O92" s="47"/>
      <c r="P92" s="50"/>
      <c r="Q92" s="47"/>
      <c r="R92" s="50"/>
      <c r="S92" s="47"/>
      <c r="T92" s="50"/>
      <c r="U92" s="51"/>
      <c r="V92" s="29"/>
    </row>
    <row r="93" spans="1:22" ht="49.5" customHeight="1">
      <c r="A93" s="19"/>
      <c r="B93" s="9"/>
      <c r="C93" s="9"/>
      <c r="D93" s="12"/>
      <c r="E93" s="68"/>
      <c r="F93" s="50"/>
      <c r="G93" s="47"/>
      <c r="H93" s="50"/>
      <c r="I93" s="47"/>
      <c r="J93" s="50"/>
      <c r="K93" s="47"/>
      <c r="L93" s="50"/>
      <c r="M93" s="47"/>
      <c r="N93" s="50"/>
      <c r="O93" s="47"/>
      <c r="P93" s="50"/>
      <c r="Q93" s="47"/>
      <c r="R93" s="50"/>
      <c r="S93" s="47"/>
      <c r="T93" s="50"/>
      <c r="U93" s="51"/>
      <c r="V93" s="29"/>
    </row>
    <row r="94" spans="1:22" ht="49.5" customHeight="1">
      <c r="A94" s="19"/>
      <c r="B94" s="9"/>
      <c r="C94" s="9"/>
      <c r="D94" s="12"/>
      <c r="E94" s="68"/>
      <c r="F94" s="50"/>
      <c r="G94" s="47"/>
      <c r="H94" s="50"/>
      <c r="I94" s="47"/>
      <c r="J94" s="50"/>
      <c r="K94" s="47"/>
      <c r="L94" s="50"/>
      <c r="M94" s="47"/>
      <c r="N94" s="50"/>
      <c r="O94" s="47"/>
      <c r="P94" s="50"/>
      <c r="Q94" s="47"/>
      <c r="R94" s="50"/>
      <c r="S94" s="47"/>
      <c r="T94" s="50"/>
      <c r="U94" s="51"/>
      <c r="V94" s="29"/>
    </row>
    <row r="95" spans="1:22" ht="49.5" customHeight="1">
      <c r="A95" s="19"/>
      <c r="B95" s="9"/>
      <c r="C95" s="9"/>
      <c r="D95" s="12"/>
      <c r="E95" s="68"/>
      <c r="F95" s="50"/>
      <c r="G95" s="47"/>
      <c r="H95" s="50"/>
      <c r="I95" s="47"/>
      <c r="J95" s="50"/>
      <c r="K95" s="47"/>
      <c r="L95" s="50"/>
      <c r="M95" s="47"/>
      <c r="N95" s="50"/>
      <c r="O95" s="47"/>
      <c r="P95" s="50"/>
      <c r="Q95" s="47"/>
      <c r="R95" s="50"/>
      <c r="S95" s="47"/>
      <c r="T95" s="50"/>
      <c r="U95" s="51"/>
      <c r="V95" s="29"/>
    </row>
    <row r="96" spans="1:22" ht="49.5" customHeight="1">
      <c r="A96" s="19"/>
      <c r="B96" s="9"/>
      <c r="C96" s="9"/>
      <c r="D96" s="12"/>
      <c r="E96" s="68"/>
      <c r="F96" s="50"/>
      <c r="G96" s="47"/>
      <c r="H96" s="50"/>
      <c r="I96" s="47"/>
      <c r="J96" s="50"/>
      <c r="K96" s="47"/>
      <c r="L96" s="50"/>
      <c r="M96" s="47"/>
      <c r="N96" s="50"/>
      <c r="O96" s="47"/>
      <c r="P96" s="50"/>
      <c r="Q96" s="47"/>
      <c r="R96" s="50"/>
      <c r="S96" s="47"/>
      <c r="T96" s="50"/>
      <c r="U96" s="51"/>
      <c r="V96" s="29"/>
    </row>
    <row r="97" spans="1:22" ht="49.5" customHeight="1" thickBot="1">
      <c r="A97" s="19"/>
      <c r="B97" s="9"/>
      <c r="C97" s="9"/>
      <c r="D97" s="12"/>
      <c r="E97" s="68"/>
      <c r="F97" s="50"/>
      <c r="G97" s="47"/>
      <c r="H97" s="50"/>
      <c r="I97" s="47"/>
      <c r="J97" s="50"/>
      <c r="K97" s="47"/>
      <c r="L97" s="50"/>
      <c r="M97" s="47"/>
      <c r="N97" s="50"/>
      <c r="O97" s="47"/>
      <c r="P97" s="50"/>
      <c r="Q97" s="47"/>
      <c r="R97" s="50"/>
      <c r="S97" s="47"/>
      <c r="T97" s="50"/>
      <c r="U97" s="51"/>
      <c r="V97" s="29"/>
    </row>
    <row r="98" spans="1:22" ht="79.5" customHeight="1" thickBot="1">
      <c r="A98" s="249" t="s">
        <v>397</v>
      </c>
      <c r="B98" s="250"/>
      <c r="C98" s="250"/>
      <c r="D98" s="251"/>
      <c r="E98" s="195">
        <f>SUM(E75:E97)</f>
        <v>0</v>
      </c>
      <c r="F98" s="195">
        <f aca="true" t="shared" si="4" ref="F98:U98">SUM(F75:F97)</f>
        <v>0</v>
      </c>
      <c r="G98" s="195">
        <f t="shared" si="4"/>
        <v>0</v>
      </c>
      <c r="H98" s="195">
        <f t="shared" si="4"/>
        <v>0</v>
      </c>
      <c r="I98" s="195">
        <f t="shared" si="4"/>
        <v>0</v>
      </c>
      <c r="J98" s="195">
        <f t="shared" si="4"/>
        <v>0</v>
      </c>
      <c r="K98" s="195">
        <f t="shared" si="4"/>
        <v>0</v>
      </c>
      <c r="L98" s="195">
        <f t="shared" si="4"/>
        <v>0</v>
      </c>
      <c r="M98" s="195">
        <f t="shared" si="4"/>
        <v>0</v>
      </c>
      <c r="N98" s="195">
        <f t="shared" si="4"/>
        <v>0</v>
      </c>
      <c r="O98" s="195">
        <f t="shared" si="4"/>
        <v>0</v>
      </c>
      <c r="P98" s="195">
        <f t="shared" si="4"/>
        <v>0</v>
      </c>
      <c r="Q98" s="195">
        <f t="shared" si="4"/>
        <v>0</v>
      </c>
      <c r="R98" s="195">
        <f t="shared" si="4"/>
        <v>0</v>
      </c>
      <c r="S98" s="195">
        <f t="shared" si="4"/>
        <v>0</v>
      </c>
      <c r="T98" s="195">
        <f t="shared" si="4"/>
        <v>0</v>
      </c>
      <c r="U98" s="206">
        <f t="shared" si="4"/>
        <v>0</v>
      </c>
      <c r="V98" s="29"/>
    </row>
    <row r="99" spans="1:22" ht="79.5" customHeight="1">
      <c r="A99" s="303" t="s">
        <v>972</v>
      </c>
      <c r="B99" s="303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29"/>
    </row>
    <row r="100" spans="5:22" ht="49.5" customHeight="1"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29"/>
    </row>
    <row r="101" spans="1:21" ht="49.5" customHeight="1">
      <c r="A101" s="59" t="s">
        <v>344</v>
      </c>
      <c r="B101" s="59"/>
      <c r="C101" s="59"/>
      <c r="D101" s="56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ht="49.5" customHeight="1">
      <c r="A102" s="276" t="s">
        <v>334</v>
      </c>
      <c r="B102" s="276"/>
      <c r="C102" s="56"/>
      <c r="D102" s="56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ht="49.5" customHeight="1">
      <c r="A103" s="5"/>
      <c r="B103" s="5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ht="49.5" customHeight="1">
      <c r="A104" s="4" t="s">
        <v>335</v>
      </c>
      <c r="B104" s="6" t="s">
        <v>348</v>
      </c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ht="49.5" customHeight="1">
      <c r="A105" s="4" t="s">
        <v>336</v>
      </c>
      <c r="B105" s="277" t="s">
        <v>943</v>
      </c>
      <c r="C105" s="277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5:21" ht="49.5" customHeight="1" thickBot="1"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30" customFormat="1" ht="55.5" customHeight="1" thickBot="1">
      <c r="A107" s="281" t="s">
        <v>337</v>
      </c>
      <c r="B107" s="281" t="s">
        <v>394</v>
      </c>
      <c r="C107" s="282" t="s">
        <v>339</v>
      </c>
      <c r="D107" s="281" t="s">
        <v>340</v>
      </c>
      <c r="E107" s="297" t="s">
        <v>341</v>
      </c>
      <c r="F107" s="296" t="s">
        <v>343</v>
      </c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</row>
    <row r="108" spans="1:21" ht="49.5" customHeight="1" thickBot="1">
      <c r="A108" s="281"/>
      <c r="B108" s="281"/>
      <c r="C108" s="282"/>
      <c r="D108" s="281"/>
      <c r="E108" s="297"/>
      <c r="F108" s="296">
        <v>2004</v>
      </c>
      <c r="G108" s="296"/>
      <c r="H108" s="296"/>
      <c r="I108" s="296"/>
      <c r="J108" s="296">
        <v>2005</v>
      </c>
      <c r="K108" s="296"/>
      <c r="L108" s="296"/>
      <c r="M108" s="296"/>
      <c r="N108" s="296">
        <v>2006</v>
      </c>
      <c r="O108" s="296"/>
      <c r="P108" s="296"/>
      <c r="Q108" s="296"/>
      <c r="R108" s="296">
        <v>2007</v>
      </c>
      <c r="S108" s="296"/>
      <c r="T108" s="296"/>
      <c r="U108" s="296"/>
    </row>
    <row r="109" spans="1:21" ht="49.5" customHeight="1" thickBot="1">
      <c r="A109" s="281"/>
      <c r="B109" s="281"/>
      <c r="C109" s="282"/>
      <c r="D109" s="281"/>
      <c r="E109" s="297"/>
      <c r="F109" s="189" t="s">
        <v>342</v>
      </c>
      <c r="G109" s="189" t="s">
        <v>395</v>
      </c>
      <c r="H109" s="189" t="s">
        <v>396</v>
      </c>
      <c r="I109" s="189" t="s">
        <v>245</v>
      </c>
      <c r="J109" s="189" t="s">
        <v>342</v>
      </c>
      <c r="K109" s="189" t="s">
        <v>395</v>
      </c>
      <c r="L109" s="189" t="s">
        <v>396</v>
      </c>
      <c r="M109" s="189" t="s">
        <v>245</v>
      </c>
      <c r="N109" s="189" t="s">
        <v>342</v>
      </c>
      <c r="O109" s="189" t="s">
        <v>395</v>
      </c>
      <c r="P109" s="189" t="s">
        <v>396</v>
      </c>
      <c r="Q109" s="189" t="s">
        <v>245</v>
      </c>
      <c r="R109" s="189" t="s">
        <v>342</v>
      </c>
      <c r="S109" s="189" t="s">
        <v>395</v>
      </c>
      <c r="T109" s="189" t="s">
        <v>396</v>
      </c>
      <c r="U109" s="189" t="s">
        <v>245</v>
      </c>
    </row>
    <row r="110" spans="1:22" ht="361.5" customHeight="1">
      <c r="A110" s="25" t="s">
        <v>777</v>
      </c>
      <c r="B110" s="22" t="s">
        <v>778</v>
      </c>
      <c r="C110" s="17" t="s">
        <v>779</v>
      </c>
      <c r="D110" s="84" t="s">
        <v>347</v>
      </c>
      <c r="E110" s="98">
        <f>SUM(F110:U110)</f>
        <v>0</v>
      </c>
      <c r="F110" s="54"/>
      <c r="G110" s="53"/>
      <c r="H110" s="54"/>
      <c r="I110" s="53"/>
      <c r="J110" s="54"/>
      <c r="K110" s="53"/>
      <c r="L110" s="54"/>
      <c r="M110" s="53"/>
      <c r="N110" s="54"/>
      <c r="O110" s="53"/>
      <c r="P110" s="54"/>
      <c r="Q110" s="53"/>
      <c r="R110" s="54"/>
      <c r="S110" s="53"/>
      <c r="T110" s="54"/>
      <c r="U110" s="55"/>
      <c r="V110" s="29"/>
    </row>
    <row r="111" spans="1:22" ht="247.5" customHeight="1">
      <c r="A111" s="25"/>
      <c r="B111" s="270" t="s">
        <v>825</v>
      </c>
      <c r="C111" s="7" t="s">
        <v>826</v>
      </c>
      <c r="D111" s="11" t="s">
        <v>478</v>
      </c>
      <c r="E111" s="302">
        <f>SUM(F111:U111)</f>
        <v>0</v>
      </c>
      <c r="F111" s="48"/>
      <c r="G111" s="46"/>
      <c r="H111" s="48"/>
      <c r="I111" s="46"/>
      <c r="J111" s="48"/>
      <c r="K111" s="46"/>
      <c r="L111" s="48"/>
      <c r="M111" s="46"/>
      <c r="N111" s="48"/>
      <c r="O111" s="46"/>
      <c r="P111" s="48"/>
      <c r="Q111" s="46"/>
      <c r="R111" s="48"/>
      <c r="S111" s="46"/>
      <c r="T111" s="48"/>
      <c r="U111" s="49"/>
      <c r="V111" s="29"/>
    </row>
    <row r="112" spans="1:22" ht="367.5" customHeight="1">
      <c r="A112" s="25"/>
      <c r="B112" s="285"/>
      <c r="C112" s="287" t="s">
        <v>709</v>
      </c>
      <c r="D112" s="13"/>
      <c r="E112" s="257"/>
      <c r="F112" s="50"/>
      <c r="G112" s="47"/>
      <c r="H112" s="50"/>
      <c r="I112" s="47"/>
      <c r="J112" s="50"/>
      <c r="K112" s="47"/>
      <c r="L112" s="50"/>
      <c r="M112" s="47"/>
      <c r="N112" s="50"/>
      <c r="O112" s="47"/>
      <c r="P112" s="50"/>
      <c r="Q112" s="47"/>
      <c r="R112" s="50"/>
      <c r="S112" s="47"/>
      <c r="T112" s="50"/>
      <c r="U112" s="51"/>
      <c r="V112" s="29"/>
    </row>
    <row r="113" spans="1:22" ht="286.5" customHeight="1">
      <c r="A113" s="19"/>
      <c r="B113" s="22"/>
      <c r="C113" s="288"/>
      <c r="D113" s="22"/>
      <c r="E113" s="248"/>
      <c r="F113" s="54"/>
      <c r="G113" s="53"/>
      <c r="H113" s="54"/>
      <c r="I113" s="53"/>
      <c r="J113" s="54"/>
      <c r="K113" s="53"/>
      <c r="L113" s="54"/>
      <c r="M113" s="53"/>
      <c r="N113" s="54"/>
      <c r="O113" s="53"/>
      <c r="P113" s="54"/>
      <c r="Q113" s="53"/>
      <c r="R113" s="54"/>
      <c r="S113" s="53"/>
      <c r="T113" s="54"/>
      <c r="U113" s="55"/>
      <c r="V113" s="29"/>
    </row>
    <row r="114" spans="1:22" ht="154.5" customHeight="1">
      <c r="A114" s="19"/>
      <c r="B114" s="13"/>
      <c r="C114" s="9"/>
      <c r="D114" s="12"/>
      <c r="E114" s="68"/>
      <c r="F114" s="50"/>
      <c r="G114" s="47"/>
      <c r="H114" s="50"/>
      <c r="I114" s="47"/>
      <c r="J114" s="50"/>
      <c r="K114" s="47"/>
      <c r="L114" s="50"/>
      <c r="M114" s="47"/>
      <c r="N114" s="50"/>
      <c r="O114" s="47"/>
      <c r="P114" s="50"/>
      <c r="Q114" s="47"/>
      <c r="R114" s="50"/>
      <c r="S114" s="47"/>
      <c r="T114" s="50"/>
      <c r="U114" s="51"/>
      <c r="V114" s="29"/>
    </row>
    <row r="115" spans="1:22" ht="49.5" customHeight="1">
      <c r="A115" s="19"/>
      <c r="B115" s="9"/>
      <c r="C115" s="9"/>
      <c r="D115" s="12"/>
      <c r="E115" s="68"/>
      <c r="F115" s="50"/>
      <c r="G115" s="47"/>
      <c r="H115" s="50"/>
      <c r="I115" s="47"/>
      <c r="J115" s="50"/>
      <c r="K115" s="47"/>
      <c r="L115" s="50"/>
      <c r="M115" s="47"/>
      <c r="N115" s="50"/>
      <c r="O115" s="47"/>
      <c r="P115" s="50"/>
      <c r="Q115" s="47"/>
      <c r="R115" s="50"/>
      <c r="S115" s="47"/>
      <c r="T115" s="50"/>
      <c r="U115" s="51"/>
      <c r="V115" s="29"/>
    </row>
    <row r="116" spans="1:22" ht="49.5" customHeight="1">
      <c r="A116" s="19"/>
      <c r="B116" s="9"/>
      <c r="C116" s="9"/>
      <c r="D116" s="12"/>
      <c r="E116" s="68"/>
      <c r="F116" s="50"/>
      <c r="G116" s="47"/>
      <c r="H116" s="50"/>
      <c r="I116" s="47"/>
      <c r="J116" s="50"/>
      <c r="K116" s="47"/>
      <c r="L116" s="50"/>
      <c r="M116" s="47"/>
      <c r="N116" s="50"/>
      <c r="O116" s="47"/>
      <c r="P116" s="50"/>
      <c r="Q116" s="47"/>
      <c r="R116" s="50"/>
      <c r="S116" s="47"/>
      <c r="T116" s="50"/>
      <c r="U116" s="51"/>
      <c r="V116" s="29"/>
    </row>
    <row r="117" spans="1:22" ht="49.5" customHeight="1">
      <c r="A117" s="19"/>
      <c r="B117" s="9"/>
      <c r="C117" s="9"/>
      <c r="D117" s="12"/>
      <c r="E117" s="68"/>
      <c r="F117" s="50"/>
      <c r="G117" s="47"/>
      <c r="H117" s="50"/>
      <c r="I117" s="47"/>
      <c r="J117" s="50"/>
      <c r="K117" s="47"/>
      <c r="L117" s="50"/>
      <c r="M117" s="47"/>
      <c r="N117" s="50"/>
      <c r="O117" s="47"/>
      <c r="P117" s="50"/>
      <c r="Q117" s="47"/>
      <c r="R117" s="50"/>
      <c r="S117" s="47"/>
      <c r="T117" s="50"/>
      <c r="U117" s="51"/>
      <c r="V117" s="29"/>
    </row>
    <row r="118" spans="1:22" ht="49.5" customHeight="1">
      <c r="A118" s="19"/>
      <c r="B118" s="9"/>
      <c r="C118" s="9"/>
      <c r="D118" s="12"/>
      <c r="E118" s="68"/>
      <c r="F118" s="50"/>
      <c r="G118" s="47"/>
      <c r="H118" s="50"/>
      <c r="I118" s="47"/>
      <c r="J118" s="50"/>
      <c r="K118" s="47"/>
      <c r="L118" s="50"/>
      <c r="M118" s="47"/>
      <c r="N118" s="50"/>
      <c r="O118" s="47"/>
      <c r="P118" s="50"/>
      <c r="Q118" s="47"/>
      <c r="R118" s="50"/>
      <c r="S118" s="47"/>
      <c r="T118" s="50"/>
      <c r="U118" s="51"/>
      <c r="V118" s="29"/>
    </row>
    <row r="119" spans="1:22" ht="49.5" customHeight="1">
      <c r="A119" s="19"/>
      <c r="B119" s="9"/>
      <c r="C119" s="9"/>
      <c r="D119" s="12"/>
      <c r="E119" s="68"/>
      <c r="F119" s="50"/>
      <c r="G119" s="47"/>
      <c r="H119" s="50"/>
      <c r="I119" s="47"/>
      <c r="J119" s="50"/>
      <c r="K119" s="47"/>
      <c r="L119" s="50"/>
      <c r="M119" s="47"/>
      <c r="N119" s="50"/>
      <c r="O119" s="47"/>
      <c r="P119" s="50"/>
      <c r="Q119" s="47"/>
      <c r="R119" s="50"/>
      <c r="S119" s="47"/>
      <c r="T119" s="50"/>
      <c r="U119" s="51"/>
      <c r="V119" s="29"/>
    </row>
    <row r="120" spans="1:22" ht="49.5" customHeight="1">
      <c r="A120" s="19"/>
      <c r="B120" s="9"/>
      <c r="C120" s="9"/>
      <c r="D120" s="12"/>
      <c r="E120" s="68"/>
      <c r="F120" s="50"/>
      <c r="G120" s="47"/>
      <c r="H120" s="50"/>
      <c r="I120" s="47"/>
      <c r="J120" s="50"/>
      <c r="K120" s="47"/>
      <c r="L120" s="50"/>
      <c r="M120" s="47"/>
      <c r="N120" s="50"/>
      <c r="O120" s="47"/>
      <c r="P120" s="50"/>
      <c r="Q120" s="47"/>
      <c r="R120" s="50"/>
      <c r="S120" s="47"/>
      <c r="T120" s="50"/>
      <c r="U120" s="51"/>
      <c r="V120" s="29"/>
    </row>
    <row r="121" spans="1:22" ht="49.5" customHeight="1">
      <c r="A121" s="19"/>
      <c r="B121" s="9"/>
      <c r="C121" s="9"/>
      <c r="D121" s="12"/>
      <c r="E121" s="68"/>
      <c r="F121" s="50"/>
      <c r="G121" s="47"/>
      <c r="H121" s="50"/>
      <c r="I121" s="47"/>
      <c r="J121" s="50"/>
      <c r="K121" s="47"/>
      <c r="L121" s="50"/>
      <c r="M121" s="47"/>
      <c r="N121" s="50"/>
      <c r="O121" s="47"/>
      <c r="P121" s="50"/>
      <c r="Q121" s="47"/>
      <c r="R121" s="50"/>
      <c r="S121" s="47"/>
      <c r="T121" s="50"/>
      <c r="U121" s="51"/>
      <c r="V121" s="29"/>
    </row>
    <row r="122" spans="1:22" ht="49.5" customHeight="1">
      <c r="A122" s="19"/>
      <c r="B122" s="9"/>
      <c r="C122" s="9"/>
      <c r="D122" s="12"/>
      <c r="E122" s="68"/>
      <c r="F122" s="50"/>
      <c r="G122" s="47"/>
      <c r="H122" s="50"/>
      <c r="I122" s="47"/>
      <c r="J122" s="50"/>
      <c r="K122" s="47"/>
      <c r="L122" s="50"/>
      <c r="M122" s="47"/>
      <c r="N122" s="50"/>
      <c r="O122" s="47"/>
      <c r="P122" s="50"/>
      <c r="Q122" s="47"/>
      <c r="R122" s="50"/>
      <c r="S122" s="47"/>
      <c r="T122" s="50"/>
      <c r="U122" s="51"/>
      <c r="V122" s="29"/>
    </row>
    <row r="123" spans="1:22" ht="49.5" customHeight="1">
      <c r="A123" s="19"/>
      <c r="B123" s="9"/>
      <c r="C123" s="9"/>
      <c r="D123" s="12"/>
      <c r="E123" s="68"/>
      <c r="F123" s="50"/>
      <c r="G123" s="47"/>
      <c r="H123" s="50"/>
      <c r="I123" s="47"/>
      <c r="J123" s="50"/>
      <c r="K123" s="47"/>
      <c r="L123" s="50"/>
      <c r="M123" s="47"/>
      <c r="N123" s="50"/>
      <c r="O123" s="47"/>
      <c r="P123" s="50"/>
      <c r="Q123" s="47"/>
      <c r="R123" s="50"/>
      <c r="S123" s="47"/>
      <c r="T123" s="50"/>
      <c r="U123" s="51"/>
      <c r="V123" s="29"/>
    </row>
    <row r="124" spans="1:22" ht="49.5" customHeight="1">
      <c r="A124" s="19"/>
      <c r="B124" s="9"/>
      <c r="C124" s="9"/>
      <c r="D124" s="12"/>
      <c r="E124" s="68"/>
      <c r="F124" s="50"/>
      <c r="G124" s="47"/>
      <c r="H124" s="50"/>
      <c r="I124" s="47"/>
      <c r="J124" s="50"/>
      <c r="K124" s="47"/>
      <c r="L124" s="50"/>
      <c r="M124" s="47"/>
      <c r="N124" s="50"/>
      <c r="O124" s="47"/>
      <c r="P124" s="50"/>
      <c r="Q124" s="47"/>
      <c r="R124" s="50"/>
      <c r="S124" s="47"/>
      <c r="T124" s="50"/>
      <c r="U124" s="51"/>
      <c r="V124" s="29"/>
    </row>
    <row r="125" spans="1:22" ht="49.5" customHeight="1">
      <c r="A125" s="19"/>
      <c r="B125" s="9"/>
      <c r="C125" s="9"/>
      <c r="D125" s="12"/>
      <c r="E125" s="68"/>
      <c r="F125" s="50"/>
      <c r="G125" s="47"/>
      <c r="H125" s="50"/>
      <c r="I125" s="47"/>
      <c r="J125" s="50"/>
      <c r="K125" s="47"/>
      <c r="L125" s="50"/>
      <c r="M125" s="47"/>
      <c r="N125" s="50"/>
      <c r="O125" s="47"/>
      <c r="P125" s="50"/>
      <c r="Q125" s="47"/>
      <c r="R125" s="50"/>
      <c r="S125" s="47"/>
      <c r="T125" s="50"/>
      <c r="U125" s="51"/>
      <c r="V125" s="29"/>
    </row>
    <row r="126" spans="1:22" ht="49.5" customHeight="1">
      <c r="A126" s="19"/>
      <c r="B126" s="9"/>
      <c r="C126" s="9"/>
      <c r="D126" s="12"/>
      <c r="E126" s="68"/>
      <c r="F126" s="50"/>
      <c r="G126" s="47"/>
      <c r="H126" s="50"/>
      <c r="I126" s="47"/>
      <c r="J126" s="50"/>
      <c r="K126" s="47"/>
      <c r="L126" s="50"/>
      <c r="M126" s="47"/>
      <c r="N126" s="50"/>
      <c r="O126" s="47"/>
      <c r="P126" s="50"/>
      <c r="Q126" s="47"/>
      <c r="R126" s="50"/>
      <c r="S126" s="47"/>
      <c r="T126" s="50"/>
      <c r="U126" s="51"/>
      <c r="V126" s="29"/>
    </row>
    <row r="127" spans="1:22" ht="49.5" customHeight="1">
      <c r="A127" s="19"/>
      <c r="B127" s="9"/>
      <c r="C127" s="9"/>
      <c r="D127" s="12"/>
      <c r="E127" s="68"/>
      <c r="F127" s="50"/>
      <c r="G127" s="47"/>
      <c r="H127" s="50"/>
      <c r="I127" s="47"/>
      <c r="J127" s="50"/>
      <c r="K127" s="47"/>
      <c r="L127" s="50"/>
      <c r="M127" s="47"/>
      <c r="N127" s="50"/>
      <c r="O127" s="47"/>
      <c r="P127" s="50"/>
      <c r="Q127" s="47"/>
      <c r="R127" s="50"/>
      <c r="S127" s="47"/>
      <c r="T127" s="50"/>
      <c r="U127" s="51"/>
      <c r="V127" s="29"/>
    </row>
    <row r="128" spans="1:22" ht="49.5" customHeight="1">
      <c r="A128" s="19"/>
      <c r="B128" s="9"/>
      <c r="C128" s="9"/>
      <c r="D128" s="12"/>
      <c r="E128" s="68"/>
      <c r="F128" s="50"/>
      <c r="G128" s="47"/>
      <c r="H128" s="50"/>
      <c r="I128" s="47"/>
      <c r="J128" s="50"/>
      <c r="K128" s="47"/>
      <c r="L128" s="50"/>
      <c r="M128" s="47"/>
      <c r="N128" s="50"/>
      <c r="O128" s="47"/>
      <c r="P128" s="50"/>
      <c r="Q128" s="47"/>
      <c r="R128" s="50"/>
      <c r="S128" s="47"/>
      <c r="T128" s="50"/>
      <c r="U128" s="51"/>
      <c r="V128" s="29"/>
    </row>
    <row r="129" spans="1:22" ht="49.5" customHeight="1">
      <c r="A129" s="19"/>
      <c r="B129" s="9"/>
      <c r="C129" s="9"/>
      <c r="D129" s="12"/>
      <c r="E129" s="68"/>
      <c r="F129" s="50"/>
      <c r="G129" s="47"/>
      <c r="H129" s="50"/>
      <c r="I129" s="47"/>
      <c r="J129" s="50"/>
      <c r="K129" s="47"/>
      <c r="L129" s="50"/>
      <c r="M129" s="47"/>
      <c r="N129" s="50"/>
      <c r="O129" s="47"/>
      <c r="P129" s="50"/>
      <c r="Q129" s="47"/>
      <c r="R129" s="50"/>
      <c r="S129" s="47"/>
      <c r="T129" s="50"/>
      <c r="U129" s="51"/>
      <c r="V129" s="29"/>
    </row>
    <row r="130" spans="1:22" ht="49.5" customHeight="1">
      <c r="A130" s="19"/>
      <c r="B130" s="9"/>
      <c r="C130" s="9"/>
      <c r="D130" s="12"/>
      <c r="E130" s="68"/>
      <c r="F130" s="50"/>
      <c r="G130" s="47"/>
      <c r="H130" s="50"/>
      <c r="I130" s="47"/>
      <c r="J130" s="50"/>
      <c r="K130" s="47"/>
      <c r="L130" s="50"/>
      <c r="M130" s="47"/>
      <c r="N130" s="50"/>
      <c r="O130" s="47"/>
      <c r="P130" s="50"/>
      <c r="Q130" s="47"/>
      <c r="R130" s="50"/>
      <c r="S130" s="47"/>
      <c r="T130" s="50"/>
      <c r="U130" s="51"/>
      <c r="V130" s="29"/>
    </row>
    <row r="131" spans="1:22" ht="49.5" customHeight="1">
      <c r="A131" s="19"/>
      <c r="B131" s="9"/>
      <c r="C131" s="9"/>
      <c r="D131" s="12"/>
      <c r="E131" s="68"/>
      <c r="F131" s="50"/>
      <c r="G131" s="47"/>
      <c r="H131" s="50"/>
      <c r="I131" s="47"/>
      <c r="J131" s="50"/>
      <c r="K131" s="47"/>
      <c r="L131" s="50"/>
      <c r="M131" s="47"/>
      <c r="N131" s="50"/>
      <c r="O131" s="47"/>
      <c r="P131" s="50"/>
      <c r="Q131" s="47"/>
      <c r="R131" s="50"/>
      <c r="S131" s="47"/>
      <c r="T131" s="50"/>
      <c r="U131" s="51"/>
      <c r="V131" s="29"/>
    </row>
    <row r="132" spans="1:22" ht="72" customHeight="1" thickBot="1">
      <c r="A132" s="278" t="s">
        <v>397</v>
      </c>
      <c r="B132" s="279"/>
      <c r="C132" s="279"/>
      <c r="D132" s="280"/>
      <c r="E132" s="191">
        <f>SUM(E110:E131)</f>
        <v>0</v>
      </c>
      <c r="F132" s="191">
        <f aca="true" t="shared" si="5" ref="F132:U132">SUM(F110:F131)</f>
        <v>0</v>
      </c>
      <c r="G132" s="191">
        <f t="shared" si="5"/>
        <v>0</v>
      </c>
      <c r="H132" s="191">
        <f t="shared" si="5"/>
        <v>0</v>
      </c>
      <c r="I132" s="191">
        <f t="shared" si="5"/>
        <v>0</v>
      </c>
      <c r="J132" s="191">
        <f t="shared" si="5"/>
        <v>0</v>
      </c>
      <c r="K132" s="191">
        <f t="shared" si="5"/>
        <v>0</v>
      </c>
      <c r="L132" s="191">
        <f t="shared" si="5"/>
        <v>0</v>
      </c>
      <c r="M132" s="191">
        <f t="shared" si="5"/>
        <v>0</v>
      </c>
      <c r="N132" s="191">
        <f t="shared" si="5"/>
        <v>0</v>
      </c>
      <c r="O132" s="191">
        <f t="shared" si="5"/>
        <v>0</v>
      </c>
      <c r="P132" s="191">
        <f t="shared" si="5"/>
        <v>0</v>
      </c>
      <c r="Q132" s="191">
        <f t="shared" si="5"/>
        <v>0</v>
      </c>
      <c r="R132" s="191">
        <f t="shared" si="5"/>
        <v>0</v>
      </c>
      <c r="S132" s="191">
        <f t="shared" si="5"/>
        <v>0</v>
      </c>
      <c r="T132" s="191">
        <f t="shared" si="5"/>
        <v>0</v>
      </c>
      <c r="U132" s="193">
        <f t="shared" si="5"/>
        <v>0</v>
      </c>
      <c r="V132" s="29"/>
    </row>
    <row r="133" spans="1:22" s="235" customFormat="1" ht="72" customHeight="1">
      <c r="A133" s="236" t="s">
        <v>972</v>
      </c>
      <c r="B133" s="236"/>
      <c r="C133" s="236"/>
      <c r="D133" s="237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4"/>
    </row>
    <row r="134" spans="5:21" ht="49.5" customHeight="1"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ht="49.5" customHeight="1">
      <c r="A135" s="59" t="s">
        <v>344</v>
      </c>
      <c r="B135" s="59"/>
      <c r="C135" s="36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ht="49.5" customHeight="1">
      <c r="A136" s="276" t="s">
        <v>334</v>
      </c>
      <c r="B136" s="276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ht="49.5" customHeight="1">
      <c r="A137" s="5"/>
      <c r="B137" s="5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ht="49.5" customHeight="1">
      <c r="A138" s="4" t="s">
        <v>335</v>
      </c>
      <c r="B138" s="6" t="s">
        <v>348</v>
      </c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ht="49.5" customHeight="1">
      <c r="A139" s="4" t="s">
        <v>336</v>
      </c>
      <c r="B139" s="37" t="s">
        <v>352</v>
      </c>
      <c r="C139" s="37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5:21" ht="49.5" customHeight="1" thickBot="1"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30" customFormat="1" ht="55.5" customHeight="1" thickBot="1">
      <c r="A141" s="281" t="s">
        <v>337</v>
      </c>
      <c r="B141" s="281" t="s">
        <v>394</v>
      </c>
      <c r="C141" s="282" t="s">
        <v>339</v>
      </c>
      <c r="D141" s="281" t="s">
        <v>340</v>
      </c>
      <c r="E141" s="297" t="s">
        <v>341</v>
      </c>
      <c r="F141" s="296" t="s">
        <v>343</v>
      </c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</row>
    <row r="142" spans="1:21" ht="49.5" customHeight="1" thickBot="1">
      <c r="A142" s="281"/>
      <c r="B142" s="281"/>
      <c r="C142" s="282"/>
      <c r="D142" s="281"/>
      <c r="E142" s="297"/>
      <c r="F142" s="296">
        <v>2004</v>
      </c>
      <c r="G142" s="296"/>
      <c r="H142" s="296"/>
      <c r="I142" s="296"/>
      <c r="J142" s="296">
        <v>2005</v>
      </c>
      <c r="K142" s="296"/>
      <c r="L142" s="296"/>
      <c r="M142" s="296"/>
      <c r="N142" s="296">
        <v>2006</v>
      </c>
      <c r="O142" s="296"/>
      <c r="P142" s="296"/>
      <c r="Q142" s="296"/>
      <c r="R142" s="296">
        <v>2007</v>
      </c>
      <c r="S142" s="296"/>
      <c r="T142" s="296"/>
      <c r="U142" s="296"/>
    </row>
    <row r="143" spans="1:21" ht="49.5" customHeight="1" thickBot="1">
      <c r="A143" s="281"/>
      <c r="B143" s="281"/>
      <c r="C143" s="282"/>
      <c r="D143" s="281"/>
      <c r="E143" s="297"/>
      <c r="F143" s="189" t="s">
        <v>342</v>
      </c>
      <c r="G143" s="189" t="s">
        <v>395</v>
      </c>
      <c r="H143" s="189" t="s">
        <v>396</v>
      </c>
      <c r="I143" s="189" t="s">
        <v>245</v>
      </c>
      <c r="J143" s="189" t="s">
        <v>342</v>
      </c>
      <c r="K143" s="189" t="s">
        <v>395</v>
      </c>
      <c r="L143" s="189" t="s">
        <v>396</v>
      </c>
      <c r="M143" s="189" t="s">
        <v>245</v>
      </c>
      <c r="N143" s="189" t="s">
        <v>342</v>
      </c>
      <c r="O143" s="189" t="s">
        <v>395</v>
      </c>
      <c r="P143" s="189" t="s">
        <v>396</v>
      </c>
      <c r="Q143" s="189" t="s">
        <v>245</v>
      </c>
      <c r="R143" s="189" t="s">
        <v>342</v>
      </c>
      <c r="S143" s="189" t="s">
        <v>395</v>
      </c>
      <c r="T143" s="189" t="s">
        <v>396</v>
      </c>
      <c r="U143" s="189" t="s">
        <v>245</v>
      </c>
    </row>
    <row r="144" spans="1:22" ht="154.5" customHeight="1">
      <c r="A144" s="261" t="s">
        <v>898</v>
      </c>
      <c r="B144" s="287" t="s">
        <v>134</v>
      </c>
      <c r="C144" s="287" t="s">
        <v>135</v>
      </c>
      <c r="D144" s="13" t="s">
        <v>353</v>
      </c>
      <c r="E144" s="257">
        <f>SUM(F144:U144)</f>
        <v>0</v>
      </c>
      <c r="F144" s="50"/>
      <c r="G144" s="47"/>
      <c r="H144" s="50"/>
      <c r="I144" s="47"/>
      <c r="J144" s="50"/>
      <c r="K144" s="47"/>
      <c r="L144" s="50"/>
      <c r="M144" s="47"/>
      <c r="N144" s="50"/>
      <c r="O144" s="47"/>
      <c r="P144" s="50"/>
      <c r="Q144" s="47"/>
      <c r="R144" s="50"/>
      <c r="S144" s="47"/>
      <c r="T144" s="50"/>
      <c r="U144" s="51"/>
      <c r="V144" s="29"/>
    </row>
    <row r="145" spans="1:22" ht="154.5" customHeight="1">
      <c r="A145" s="261"/>
      <c r="B145" s="298"/>
      <c r="C145" s="298"/>
      <c r="D145" s="13" t="s">
        <v>899</v>
      </c>
      <c r="E145" s="257"/>
      <c r="F145" s="50"/>
      <c r="G145" s="47"/>
      <c r="H145" s="50"/>
      <c r="I145" s="47"/>
      <c r="J145" s="50"/>
      <c r="K145" s="47"/>
      <c r="L145" s="50"/>
      <c r="M145" s="47"/>
      <c r="N145" s="50"/>
      <c r="O145" s="47"/>
      <c r="P145" s="50"/>
      <c r="Q145" s="47"/>
      <c r="R145" s="50"/>
      <c r="S145" s="47"/>
      <c r="T145" s="50"/>
      <c r="U145" s="51"/>
      <c r="V145" s="29"/>
    </row>
    <row r="146" spans="1:22" ht="154.5" customHeight="1">
      <c r="A146" s="21"/>
      <c r="B146" s="17"/>
      <c r="C146" s="16"/>
      <c r="D146" s="17"/>
      <c r="E146" s="248"/>
      <c r="F146" s="54"/>
      <c r="G146" s="53"/>
      <c r="H146" s="54"/>
      <c r="I146" s="53"/>
      <c r="J146" s="54"/>
      <c r="K146" s="53"/>
      <c r="L146" s="54"/>
      <c r="M146" s="53"/>
      <c r="N146" s="54"/>
      <c r="O146" s="53"/>
      <c r="P146" s="54"/>
      <c r="Q146" s="53"/>
      <c r="R146" s="54"/>
      <c r="S146" s="53"/>
      <c r="T146" s="54"/>
      <c r="U146" s="55"/>
      <c r="V146" s="29"/>
    </row>
    <row r="147" spans="1:22" ht="226.5" customHeight="1">
      <c r="A147" s="271" t="s">
        <v>511</v>
      </c>
      <c r="B147" s="7" t="s">
        <v>780</v>
      </c>
      <c r="C147" s="7" t="s">
        <v>782</v>
      </c>
      <c r="D147" s="11" t="s">
        <v>353</v>
      </c>
      <c r="E147" s="66">
        <f>SUM(F147:U147)</f>
        <v>0</v>
      </c>
      <c r="F147" s="48"/>
      <c r="G147" s="46"/>
      <c r="H147" s="48"/>
      <c r="I147" s="46"/>
      <c r="J147" s="48"/>
      <c r="K147" s="46"/>
      <c r="L147" s="48"/>
      <c r="M147" s="46"/>
      <c r="N147" s="48"/>
      <c r="O147" s="46"/>
      <c r="P147" s="48"/>
      <c r="Q147" s="46"/>
      <c r="R147" s="48"/>
      <c r="S147" s="46"/>
      <c r="T147" s="48"/>
      <c r="U147" s="49"/>
      <c r="V147" s="29"/>
    </row>
    <row r="148" spans="1:22" ht="103.5" customHeight="1">
      <c r="A148" s="261"/>
      <c r="B148" s="287" t="s">
        <v>781</v>
      </c>
      <c r="C148" s="9" t="s">
        <v>783</v>
      </c>
      <c r="D148" s="13" t="s">
        <v>899</v>
      </c>
      <c r="E148" s="257">
        <f>SUM(F148:U148)</f>
        <v>0</v>
      </c>
      <c r="F148" s="50"/>
      <c r="G148" s="47"/>
      <c r="H148" s="50"/>
      <c r="I148" s="47"/>
      <c r="J148" s="50"/>
      <c r="K148" s="47"/>
      <c r="L148" s="50"/>
      <c r="M148" s="47"/>
      <c r="N148" s="50"/>
      <c r="O148" s="47"/>
      <c r="P148" s="50"/>
      <c r="Q148" s="47"/>
      <c r="R148" s="50"/>
      <c r="S148" s="47"/>
      <c r="T148" s="50"/>
      <c r="U148" s="51"/>
      <c r="V148" s="29"/>
    </row>
    <row r="149" spans="1:22" ht="91.5" customHeight="1">
      <c r="A149" s="261"/>
      <c r="B149" s="287"/>
      <c r="C149" s="9"/>
      <c r="D149" s="13" t="s">
        <v>458</v>
      </c>
      <c r="E149" s="257"/>
      <c r="F149" s="50"/>
      <c r="G149" s="47"/>
      <c r="H149" s="50"/>
      <c r="I149" s="47"/>
      <c r="J149" s="50"/>
      <c r="K149" s="47"/>
      <c r="L149" s="50"/>
      <c r="M149" s="47"/>
      <c r="N149" s="50"/>
      <c r="O149" s="47"/>
      <c r="P149" s="50"/>
      <c r="Q149" s="47"/>
      <c r="R149" s="50"/>
      <c r="S149" s="47"/>
      <c r="T149" s="50"/>
      <c r="U149" s="51"/>
      <c r="V149" s="29"/>
    </row>
    <row r="150" spans="1:22" ht="154.5" customHeight="1">
      <c r="A150" s="272"/>
      <c r="B150" s="288"/>
      <c r="C150" s="17"/>
      <c r="D150" s="22" t="s">
        <v>300</v>
      </c>
      <c r="E150" s="67"/>
      <c r="F150" s="54"/>
      <c r="G150" s="53"/>
      <c r="H150" s="54"/>
      <c r="I150" s="53"/>
      <c r="J150" s="54"/>
      <c r="K150" s="53"/>
      <c r="L150" s="54"/>
      <c r="M150" s="53"/>
      <c r="N150" s="54"/>
      <c r="O150" s="53"/>
      <c r="P150" s="54"/>
      <c r="Q150" s="53"/>
      <c r="R150" s="54"/>
      <c r="S150" s="53"/>
      <c r="T150" s="54"/>
      <c r="U150" s="55"/>
      <c r="V150" s="29"/>
    </row>
    <row r="151" spans="1:22" ht="154.5" customHeight="1">
      <c r="A151" s="19"/>
      <c r="B151" s="9"/>
      <c r="C151" s="9"/>
      <c r="D151" s="13"/>
      <c r="E151" s="68"/>
      <c r="F151" s="50"/>
      <c r="G151" s="47"/>
      <c r="H151" s="50"/>
      <c r="I151" s="47"/>
      <c r="J151" s="50"/>
      <c r="K151" s="47"/>
      <c r="L151" s="50"/>
      <c r="M151" s="47"/>
      <c r="N151" s="50"/>
      <c r="O151" s="47"/>
      <c r="P151" s="50"/>
      <c r="Q151" s="47"/>
      <c r="R151" s="50"/>
      <c r="S151" s="47"/>
      <c r="T151" s="50"/>
      <c r="U151" s="51"/>
      <c r="V151" s="29"/>
    </row>
    <row r="152" spans="1:22" ht="154.5" customHeight="1">
      <c r="A152" s="19"/>
      <c r="B152" s="9"/>
      <c r="C152" s="9"/>
      <c r="D152" s="13"/>
      <c r="E152" s="68"/>
      <c r="F152" s="50"/>
      <c r="G152" s="47"/>
      <c r="H152" s="50"/>
      <c r="I152" s="47"/>
      <c r="J152" s="50"/>
      <c r="K152" s="47"/>
      <c r="L152" s="50"/>
      <c r="M152" s="47"/>
      <c r="N152" s="50"/>
      <c r="O152" s="47"/>
      <c r="P152" s="50"/>
      <c r="Q152" s="47"/>
      <c r="R152" s="50"/>
      <c r="S152" s="47"/>
      <c r="T152" s="50"/>
      <c r="U152" s="51"/>
      <c r="V152" s="29"/>
    </row>
    <row r="153" spans="1:22" ht="154.5" customHeight="1">
      <c r="A153" s="19"/>
      <c r="B153" s="13"/>
      <c r="C153" s="9"/>
      <c r="D153" s="13"/>
      <c r="E153" s="68"/>
      <c r="F153" s="50"/>
      <c r="G153" s="47"/>
      <c r="H153" s="50"/>
      <c r="I153" s="47"/>
      <c r="J153" s="50"/>
      <c r="K153" s="47"/>
      <c r="L153" s="50"/>
      <c r="M153" s="47"/>
      <c r="N153" s="50"/>
      <c r="O153" s="47"/>
      <c r="P153" s="50"/>
      <c r="Q153" s="47"/>
      <c r="R153" s="50"/>
      <c r="S153" s="47"/>
      <c r="T153" s="50"/>
      <c r="U153" s="51"/>
      <c r="V153" s="29"/>
    </row>
    <row r="154" spans="1:22" ht="154.5" customHeight="1">
      <c r="A154" s="19"/>
      <c r="B154" s="13"/>
      <c r="C154" s="9"/>
      <c r="D154" s="13"/>
      <c r="E154" s="96"/>
      <c r="F154" s="50"/>
      <c r="G154" s="47"/>
      <c r="H154" s="50"/>
      <c r="I154" s="47"/>
      <c r="J154" s="50"/>
      <c r="K154" s="47"/>
      <c r="L154" s="50"/>
      <c r="M154" s="47"/>
      <c r="N154" s="50"/>
      <c r="O154" s="47"/>
      <c r="P154" s="50"/>
      <c r="Q154" s="47"/>
      <c r="R154" s="50"/>
      <c r="S154" s="47"/>
      <c r="T154" s="50"/>
      <c r="U154" s="51"/>
      <c r="V154" s="29"/>
    </row>
    <row r="155" spans="1:22" ht="154.5" customHeight="1">
      <c r="A155" s="19"/>
      <c r="B155" s="13"/>
      <c r="C155" s="9"/>
      <c r="D155" s="13"/>
      <c r="E155" s="96"/>
      <c r="F155" s="50"/>
      <c r="G155" s="47"/>
      <c r="H155" s="50"/>
      <c r="I155" s="47"/>
      <c r="J155" s="50"/>
      <c r="K155" s="47"/>
      <c r="L155" s="50"/>
      <c r="M155" s="47"/>
      <c r="N155" s="50"/>
      <c r="O155" s="47"/>
      <c r="P155" s="50"/>
      <c r="Q155" s="47"/>
      <c r="R155" s="50"/>
      <c r="S155" s="47"/>
      <c r="T155" s="50"/>
      <c r="U155" s="51"/>
      <c r="V155" s="29"/>
    </row>
    <row r="156" spans="1:22" ht="49.5" customHeight="1">
      <c r="A156" s="19"/>
      <c r="B156" s="13"/>
      <c r="C156" s="9"/>
      <c r="D156" s="13"/>
      <c r="E156" s="96"/>
      <c r="F156" s="50"/>
      <c r="G156" s="47"/>
      <c r="H156" s="50"/>
      <c r="I156" s="47"/>
      <c r="J156" s="50"/>
      <c r="K156" s="47"/>
      <c r="L156" s="50"/>
      <c r="M156" s="47"/>
      <c r="N156" s="50"/>
      <c r="O156" s="47"/>
      <c r="P156" s="50"/>
      <c r="Q156" s="47"/>
      <c r="R156" s="50"/>
      <c r="S156" s="47"/>
      <c r="T156" s="50"/>
      <c r="U156" s="51"/>
      <c r="V156" s="29"/>
    </row>
    <row r="157" spans="1:22" ht="49.5" customHeight="1">
      <c r="A157" s="19"/>
      <c r="B157" s="13"/>
      <c r="C157" s="9"/>
      <c r="D157" s="13"/>
      <c r="E157" s="96"/>
      <c r="F157" s="50"/>
      <c r="G157" s="47"/>
      <c r="H157" s="50"/>
      <c r="I157" s="47"/>
      <c r="J157" s="50"/>
      <c r="K157" s="47"/>
      <c r="L157" s="50"/>
      <c r="M157" s="47"/>
      <c r="N157" s="50"/>
      <c r="O157" s="47"/>
      <c r="P157" s="50"/>
      <c r="Q157" s="47"/>
      <c r="R157" s="50"/>
      <c r="S157" s="47"/>
      <c r="T157" s="50"/>
      <c r="U157" s="51"/>
      <c r="V157" s="29"/>
    </row>
    <row r="158" spans="1:22" ht="49.5" customHeight="1">
      <c r="A158" s="19"/>
      <c r="B158" s="13"/>
      <c r="C158" s="9"/>
      <c r="D158" s="13"/>
      <c r="E158" s="96"/>
      <c r="F158" s="50"/>
      <c r="G158" s="47"/>
      <c r="H158" s="50"/>
      <c r="I158" s="47"/>
      <c r="J158" s="50"/>
      <c r="K158" s="47"/>
      <c r="L158" s="50"/>
      <c r="M158" s="47"/>
      <c r="N158" s="50"/>
      <c r="O158" s="47"/>
      <c r="P158" s="50"/>
      <c r="Q158" s="47"/>
      <c r="R158" s="50"/>
      <c r="S158" s="47"/>
      <c r="T158" s="50"/>
      <c r="U158" s="51"/>
      <c r="V158" s="29"/>
    </row>
    <row r="159" spans="1:22" ht="49.5" customHeight="1">
      <c r="A159" s="19"/>
      <c r="B159" s="13"/>
      <c r="C159" s="9"/>
      <c r="D159" s="13"/>
      <c r="E159" s="96"/>
      <c r="F159" s="50"/>
      <c r="G159" s="47"/>
      <c r="H159" s="50"/>
      <c r="I159" s="47"/>
      <c r="J159" s="50"/>
      <c r="K159" s="47"/>
      <c r="L159" s="50"/>
      <c r="M159" s="47"/>
      <c r="N159" s="50"/>
      <c r="O159" s="47"/>
      <c r="P159" s="50"/>
      <c r="Q159" s="47"/>
      <c r="R159" s="50"/>
      <c r="S159" s="47"/>
      <c r="T159" s="50"/>
      <c r="U159" s="51"/>
      <c r="V159" s="29"/>
    </row>
    <row r="160" spans="1:22" ht="49.5" customHeight="1">
      <c r="A160" s="19"/>
      <c r="B160" s="13"/>
      <c r="C160" s="9"/>
      <c r="D160" s="12"/>
      <c r="E160" s="68"/>
      <c r="F160" s="50"/>
      <c r="G160" s="47"/>
      <c r="H160" s="50"/>
      <c r="I160" s="47"/>
      <c r="J160" s="50"/>
      <c r="K160" s="47"/>
      <c r="L160" s="50"/>
      <c r="M160" s="47"/>
      <c r="N160" s="50"/>
      <c r="O160" s="47"/>
      <c r="P160" s="50"/>
      <c r="Q160" s="47"/>
      <c r="R160" s="50"/>
      <c r="S160" s="47"/>
      <c r="T160" s="50"/>
      <c r="U160" s="51"/>
      <c r="V160" s="29"/>
    </row>
    <row r="161" spans="1:22" ht="49.5" customHeight="1">
      <c r="A161" s="19"/>
      <c r="B161" s="13"/>
      <c r="C161" s="9"/>
      <c r="D161" s="12"/>
      <c r="E161" s="68"/>
      <c r="F161" s="50"/>
      <c r="G161" s="47"/>
      <c r="H161" s="50"/>
      <c r="I161" s="47"/>
      <c r="J161" s="50"/>
      <c r="K161" s="47"/>
      <c r="L161" s="50"/>
      <c r="M161" s="47"/>
      <c r="N161" s="50"/>
      <c r="O161" s="47"/>
      <c r="P161" s="50"/>
      <c r="Q161" s="47"/>
      <c r="R161" s="50"/>
      <c r="S161" s="47"/>
      <c r="T161" s="50"/>
      <c r="U161" s="51"/>
      <c r="V161" s="29"/>
    </row>
    <row r="162" spans="1:22" ht="49.5" customHeight="1">
      <c r="A162" s="19"/>
      <c r="B162" s="13"/>
      <c r="C162" s="9"/>
      <c r="D162" s="12"/>
      <c r="E162" s="68"/>
      <c r="F162" s="50"/>
      <c r="G162" s="47"/>
      <c r="H162" s="50"/>
      <c r="I162" s="47"/>
      <c r="J162" s="50"/>
      <c r="K162" s="47"/>
      <c r="L162" s="50"/>
      <c r="M162" s="47"/>
      <c r="N162" s="50"/>
      <c r="O162" s="47"/>
      <c r="P162" s="50"/>
      <c r="Q162" s="47"/>
      <c r="R162" s="50"/>
      <c r="S162" s="47"/>
      <c r="T162" s="50"/>
      <c r="U162" s="51"/>
      <c r="V162" s="29"/>
    </row>
    <row r="163" spans="1:22" ht="49.5" customHeight="1">
      <c r="A163" s="19"/>
      <c r="B163" s="9"/>
      <c r="C163" s="9"/>
      <c r="D163" s="12"/>
      <c r="E163" s="68"/>
      <c r="F163" s="50"/>
      <c r="G163" s="47"/>
      <c r="H163" s="50"/>
      <c r="I163" s="47"/>
      <c r="J163" s="50"/>
      <c r="K163" s="47"/>
      <c r="L163" s="50"/>
      <c r="M163" s="47"/>
      <c r="N163" s="50"/>
      <c r="O163" s="47"/>
      <c r="P163" s="50"/>
      <c r="Q163" s="47"/>
      <c r="R163" s="50"/>
      <c r="S163" s="47"/>
      <c r="T163" s="50"/>
      <c r="U163" s="51"/>
      <c r="V163" s="29"/>
    </row>
    <row r="164" spans="1:22" ht="49.5" customHeight="1">
      <c r="A164" s="19"/>
      <c r="B164" s="9"/>
      <c r="C164" s="9"/>
      <c r="D164" s="12"/>
      <c r="E164" s="68"/>
      <c r="F164" s="50"/>
      <c r="G164" s="47"/>
      <c r="H164" s="50"/>
      <c r="I164" s="47"/>
      <c r="J164" s="50"/>
      <c r="K164" s="47"/>
      <c r="L164" s="50"/>
      <c r="M164" s="47"/>
      <c r="N164" s="50"/>
      <c r="O164" s="47"/>
      <c r="P164" s="50"/>
      <c r="Q164" s="47"/>
      <c r="R164" s="50"/>
      <c r="S164" s="47"/>
      <c r="T164" s="50"/>
      <c r="U164" s="51"/>
      <c r="V164" s="29"/>
    </row>
    <row r="165" spans="1:22" ht="49.5" customHeight="1">
      <c r="A165" s="19"/>
      <c r="B165" s="9"/>
      <c r="C165" s="9"/>
      <c r="D165" s="12"/>
      <c r="E165" s="68"/>
      <c r="F165" s="50"/>
      <c r="G165" s="47"/>
      <c r="H165" s="50"/>
      <c r="I165" s="47"/>
      <c r="J165" s="50"/>
      <c r="K165" s="47"/>
      <c r="L165" s="50"/>
      <c r="M165" s="47"/>
      <c r="N165" s="50"/>
      <c r="O165" s="47"/>
      <c r="P165" s="50"/>
      <c r="Q165" s="47"/>
      <c r="R165" s="50"/>
      <c r="S165" s="47"/>
      <c r="T165" s="50"/>
      <c r="U165" s="51"/>
      <c r="V165" s="29"/>
    </row>
    <row r="166" spans="1:22" ht="49.5" customHeight="1">
      <c r="A166" s="19"/>
      <c r="B166" s="9"/>
      <c r="C166" s="9"/>
      <c r="D166" s="12"/>
      <c r="E166" s="68"/>
      <c r="F166" s="50"/>
      <c r="G166" s="47"/>
      <c r="H166" s="50"/>
      <c r="I166" s="47"/>
      <c r="J166" s="50"/>
      <c r="K166" s="47"/>
      <c r="L166" s="50"/>
      <c r="M166" s="47"/>
      <c r="N166" s="50"/>
      <c r="O166" s="47"/>
      <c r="P166" s="50"/>
      <c r="Q166" s="47"/>
      <c r="R166" s="50"/>
      <c r="S166" s="47"/>
      <c r="T166" s="50"/>
      <c r="U166" s="51"/>
      <c r="V166" s="29"/>
    </row>
    <row r="167" spans="1:22" ht="49.5" customHeight="1">
      <c r="A167" s="19"/>
      <c r="B167" s="9"/>
      <c r="C167" s="9"/>
      <c r="D167" s="12"/>
      <c r="E167" s="68"/>
      <c r="F167" s="50"/>
      <c r="G167" s="47"/>
      <c r="H167" s="50"/>
      <c r="I167" s="47"/>
      <c r="J167" s="50"/>
      <c r="K167" s="47"/>
      <c r="L167" s="50"/>
      <c r="M167" s="47"/>
      <c r="N167" s="50"/>
      <c r="O167" s="47"/>
      <c r="P167" s="50"/>
      <c r="Q167" s="47"/>
      <c r="R167" s="50"/>
      <c r="S167" s="47"/>
      <c r="T167" s="50"/>
      <c r="U167" s="51"/>
      <c r="V167" s="29"/>
    </row>
    <row r="168" spans="1:22" ht="79.5" customHeight="1" thickBot="1">
      <c r="A168" s="278" t="s">
        <v>397</v>
      </c>
      <c r="B168" s="279"/>
      <c r="C168" s="279"/>
      <c r="D168" s="280"/>
      <c r="E168" s="191">
        <f>SUM(E144:E167)</f>
        <v>0</v>
      </c>
      <c r="F168" s="191">
        <f aca="true" t="shared" si="6" ref="F168:U168">SUM(F144:F167)</f>
        <v>0</v>
      </c>
      <c r="G168" s="191">
        <f t="shared" si="6"/>
        <v>0</v>
      </c>
      <c r="H168" s="191">
        <f t="shared" si="6"/>
        <v>0</v>
      </c>
      <c r="I168" s="191">
        <f t="shared" si="6"/>
        <v>0</v>
      </c>
      <c r="J168" s="191">
        <f t="shared" si="6"/>
        <v>0</v>
      </c>
      <c r="K168" s="191">
        <f t="shared" si="6"/>
        <v>0</v>
      </c>
      <c r="L168" s="191">
        <f t="shared" si="6"/>
        <v>0</v>
      </c>
      <c r="M168" s="191">
        <f t="shared" si="6"/>
        <v>0</v>
      </c>
      <c r="N168" s="191">
        <f t="shared" si="6"/>
        <v>0</v>
      </c>
      <c r="O168" s="191">
        <f t="shared" si="6"/>
        <v>0</v>
      </c>
      <c r="P168" s="191">
        <f t="shared" si="6"/>
        <v>0</v>
      </c>
      <c r="Q168" s="191">
        <f t="shared" si="6"/>
        <v>0</v>
      </c>
      <c r="R168" s="191">
        <f t="shared" si="6"/>
        <v>0</v>
      </c>
      <c r="S168" s="191">
        <f t="shared" si="6"/>
        <v>0</v>
      </c>
      <c r="T168" s="191">
        <f t="shared" si="6"/>
        <v>0</v>
      </c>
      <c r="U168" s="193">
        <f t="shared" si="6"/>
        <v>0</v>
      </c>
      <c r="V168" s="29"/>
    </row>
    <row r="169" spans="1:22" s="235" customFormat="1" ht="79.5" customHeight="1">
      <c r="A169" s="236" t="s">
        <v>972</v>
      </c>
      <c r="B169" s="232"/>
      <c r="C169" s="232"/>
      <c r="D169" s="232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4"/>
    </row>
    <row r="170" spans="5:21" ht="49.5" customHeight="1"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</row>
    <row r="171" spans="1:21" ht="49.5" customHeight="1">
      <c r="A171" s="59" t="s">
        <v>344</v>
      </c>
      <c r="B171" s="59"/>
      <c r="C171" s="36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</row>
    <row r="172" spans="1:21" ht="49.5" customHeight="1">
      <c r="A172" s="276" t="s">
        <v>334</v>
      </c>
      <c r="B172" s="276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</row>
    <row r="173" spans="1:21" ht="49.5" customHeight="1">
      <c r="A173" s="5"/>
      <c r="B173" s="5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</row>
    <row r="174" spans="1:21" ht="49.5" customHeight="1">
      <c r="A174" s="4" t="s">
        <v>335</v>
      </c>
      <c r="B174" s="6" t="s">
        <v>348</v>
      </c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</row>
    <row r="175" spans="1:21" ht="49.5" customHeight="1">
      <c r="A175" s="4" t="s">
        <v>336</v>
      </c>
      <c r="B175" s="6" t="s">
        <v>459</v>
      </c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</row>
    <row r="176" spans="5:21" ht="49.5" customHeight="1" thickBot="1"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</row>
    <row r="177" spans="1:21" s="30" customFormat="1" ht="55.5" customHeight="1" thickBot="1">
      <c r="A177" s="281" t="s">
        <v>337</v>
      </c>
      <c r="B177" s="281" t="s">
        <v>394</v>
      </c>
      <c r="C177" s="282" t="s">
        <v>339</v>
      </c>
      <c r="D177" s="281" t="s">
        <v>340</v>
      </c>
      <c r="E177" s="297" t="s">
        <v>341</v>
      </c>
      <c r="F177" s="296" t="s">
        <v>343</v>
      </c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</row>
    <row r="178" spans="1:21" ht="49.5" customHeight="1" thickBot="1">
      <c r="A178" s="281"/>
      <c r="B178" s="281"/>
      <c r="C178" s="282"/>
      <c r="D178" s="281"/>
      <c r="E178" s="297"/>
      <c r="F178" s="296">
        <v>2004</v>
      </c>
      <c r="G178" s="296"/>
      <c r="H178" s="296"/>
      <c r="I178" s="296"/>
      <c r="J178" s="296">
        <v>2005</v>
      </c>
      <c r="K178" s="296"/>
      <c r="L178" s="296"/>
      <c r="M178" s="296"/>
      <c r="N178" s="296">
        <v>2006</v>
      </c>
      <c r="O178" s="296"/>
      <c r="P178" s="296"/>
      <c r="Q178" s="296"/>
      <c r="R178" s="296">
        <v>2007</v>
      </c>
      <c r="S178" s="296"/>
      <c r="T178" s="296"/>
      <c r="U178" s="296"/>
    </row>
    <row r="179" spans="1:21" ht="49.5" customHeight="1" thickBot="1">
      <c r="A179" s="281"/>
      <c r="B179" s="281"/>
      <c r="C179" s="282"/>
      <c r="D179" s="281"/>
      <c r="E179" s="297"/>
      <c r="F179" s="189" t="s">
        <v>342</v>
      </c>
      <c r="G179" s="189" t="s">
        <v>395</v>
      </c>
      <c r="H179" s="189" t="s">
        <v>396</v>
      </c>
      <c r="I179" s="189" t="s">
        <v>245</v>
      </c>
      <c r="J179" s="189" t="s">
        <v>342</v>
      </c>
      <c r="K179" s="189" t="s">
        <v>395</v>
      </c>
      <c r="L179" s="189" t="s">
        <v>396</v>
      </c>
      <c r="M179" s="189" t="s">
        <v>245</v>
      </c>
      <c r="N179" s="189" t="s">
        <v>342</v>
      </c>
      <c r="O179" s="189" t="s">
        <v>395</v>
      </c>
      <c r="P179" s="189" t="s">
        <v>396</v>
      </c>
      <c r="Q179" s="189" t="s">
        <v>245</v>
      </c>
      <c r="R179" s="189" t="s">
        <v>342</v>
      </c>
      <c r="S179" s="189" t="s">
        <v>395</v>
      </c>
      <c r="T179" s="189" t="s">
        <v>396</v>
      </c>
      <c r="U179" s="189" t="s">
        <v>245</v>
      </c>
    </row>
    <row r="180" spans="1:22" ht="358.5" customHeight="1">
      <c r="A180" s="25" t="s">
        <v>284</v>
      </c>
      <c r="B180" s="42" t="s">
        <v>784</v>
      </c>
      <c r="C180" s="17" t="s">
        <v>785</v>
      </c>
      <c r="D180" s="22" t="s">
        <v>900</v>
      </c>
      <c r="E180" s="53">
        <f>SUM(F180:U180)</f>
        <v>0</v>
      </c>
      <c r="F180" s="54"/>
      <c r="G180" s="53"/>
      <c r="H180" s="54"/>
      <c r="I180" s="53"/>
      <c r="J180" s="54"/>
      <c r="K180" s="53"/>
      <c r="L180" s="54"/>
      <c r="M180" s="53"/>
      <c r="N180" s="54"/>
      <c r="O180" s="53"/>
      <c r="P180" s="54"/>
      <c r="Q180" s="53"/>
      <c r="R180" s="54"/>
      <c r="S180" s="53"/>
      <c r="T180" s="54"/>
      <c r="U180" s="55"/>
      <c r="V180" s="29"/>
    </row>
    <row r="181" spans="1:22" ht="265.5" customHeight="1">
      <c r="A181" s="19"/>
      <c r="B181" s="71" t="s">
        <v>786</v>
      </c>
      <c r="C181" s="69"/>
      <c r="D181" s="71" t="s">
        <v>315</v>
      </c>
      <c r="E181" s="73">
        <f>SUM(F181:U181)</f>
        <v>0</v>
      </c>
      <c r="F181" s="72"/>
      <c r="G181" s="73"/>
      <c r="H181" s="72"/>
      <c r="I181" s="73"/>
      <c r="J181" s="72"/>
      <c r="K181" s="73"/>
      <c r="L181" s="72"/>
      <c r="M181" s="73"/>
      <c r="N181" s="72"/>
      <c r="O181" s="73"/>
      <c r="P181" s="72"/>
      <c r="Q181" s="73"/>
      <c r="R181" s="72"/>
      <c r="S181" s="73"/>
      <c r="T181" s="72"/>
      <c r="U181" s="109"/>
      <c r="V181" s="29"/>
    </row>
    <row r="182" spans="1:22" ht="178.5" customHeight="1">
      <c r="A182" s="19"/>
      <c r="B182" s="22" t="s">
        <v>787</v>
      </c>
      <c r="C182" s="17"/>
      <c r="D182" s="22"/>
      <c r="E182" s="53">
        <f>SUM(F182:U182)</f>
        <v>0</v>
      </c>
      <c r="F182" s="54"/>
      <c r="G182" s="53"/>
      <c r="H182" s="54"/>
      <c r="I182" s="53"/>
      <c r="J182" s="54"/>
      <c r="K182" s="53"/>
      <c r="L182" s="54"/>
      <c r="M182" s="53"/>
      <c r="N182" s="54"/>
      <c r="O182" s="53"/>
      <c r="P182" s="54"/>
      <c r="Q182" s="53"/>
      <c r="R182" s="54"/>
      <c r="S182" s="53"/>
      <c r="T182" s="54"/>
      <c r="U182" s="55"/>
      <c r="V182" s="29"/>
    </row>
    <row r="183" spans="1:22" ht="178.5" customHeight="1">
      <c r="A183" s="19"/>
      <c r="B183" s="12"/>
      <c r="C183" s="9"/>
      <c r="D183" s="12"/>
      <c r="E183" s="47"/>
      <c r="F183" s="50"/>
      <c r="G183" s="47"/>
      <c r="H183" s="50"/>
      <c r="I183" s="47"/>
      <c r="J183" s="50"/>
      <c r="K183" s="47"/>
      <c r="L183" s="50"/>
      <c r="M183" s="47"/>
      <c r="N183" s="50"/>
      <c r="O183" s="47"/>
      <c r="P183" s="50"/>
      <c r="Q183" s="47"/>
      <c r="R183" s="50"/>
      <c r="S183" s="47"/>
      <c r="T183" s="50"/>
      <c r="U183" s="51"/>
      <c r="V183" s="29"/>
    </row>
    <row r="184" spans="1:22" ht="178.5" customHeight="1">
      <c r="A184" s="19"/>
      <c r="B184" s="12"/>
      <c r="C184" s="9"/>
      <c r="D184" s="12"/>
      <c r="E184" s="47"/>
      <c r="F184" s="50"/>
      <c r="G184" s="47"/>
      <c r="H184" s="50"/>
      <c r="I184" s="47"/>
      <c r="J184" s="50"/>
      <c r="K184" s="47"/>
      <c r="L184" s="50"/>
      <c r="M184" s="47"/>
      <c r="N184" s="50"/>
      <c r="O184" s="47"/>
      <c r="P184" s="50"/>
      <c r="Q184" s="47"/>
      <c r="R184" s="50"/>
      <c r="S184" s="47"/>
      <c r="T184" s="50"/>
      <c r="U184" s="51"/>
      <c r="V184" s="29"/>
    </row>
    <row r="185" spans="1:22" ht="154.5" customHeight="1">
      <c r="A185" s="19"/>
      <c r="B185" s="20"/>
      <c r="C185" s="9"/>
      <c r="D185" s="12"/>
      <c r="E185" s="47"/>
      <c r="F185" s="50"/>
      <c r="G185" s="47"/>
      <c r="H185" s="50"/>
      <c r="I185" s="47"/>
      <c r="J185" s="50"/>
      <c r="K185" s="47"/>
      <c r="L185" s="50"/>
      <c r="M185" s="47"/>
      <c r="N185" s="50"/>
      <c r="O185" s="47"/>
      <c r="P185" s="50"/>
      <c r="Q185" s="47"/>
      <c r="R185" s="50"/>
      <c r="S185" s="47"/>
      <c r="T185" s="50"/>
      <c r="U185" s="51"/>
      <c r="V185" s="29"/>
    </row>
    <row r="186" spans="1:22" ht="49.5" customHeight="1">
      <c r="A186" s="19"/>
      <c r="B186" s="9"/>
      <c r="C186" s="9"/>
      <c r="D186" s="12"/>
      <c r="E186" s="47"/>
      <c r="F186" s="50"/>
      <c r="G186" s="47"/>
      <c r="H186" s="50"/>
      <c r="I186" s="47"/>
      <c r="J186" s="50"/>
      <c r="K186" s="47"/>
      <c r="L186" s="50"/>
      <c r="M186" s="47"/>
      <c r="N186" s="50"/>
      <c r="O186" s="47"/>
      <c r="P186" s="50"/>
      <c r="Q186" s="47"/>
      <c r="R186" s="50"/>
      <c r="S186" s="47"/>
      <c r="T186" s="50"/>
      <c r="U186" s="51"/>
      <c r="V186" s="29"/>
    </row>
    <row r="187" spans="1:22" ht="49.5" customHeight="1">
      <c r="A187" s="19"/>
      <c r="B187" s="9"/>
      <c r="C187" s="9"/>
      <c r="D187" s="12"/>
      <c r="E187" s="47"/>
      <c r="F187" s="50"/>
      <c r="G187" s="47"/>
      <c r="H187" s="50"/>
      <c r="I187" s="47"/>
      <c r="J187" s="50"/>
      <c r="K187" s="47"/>
      <c r="L187" s="50"/>
      <c r="M187" s="47"/>
      <c r="N187" s="50"/>
      <c r="O187" s="47"/>
      <c r="P187" s="50"/>
      <c r="Q187" s="47"/>
      <c r="R187" s="50"/>
      <c r="S187" s="47"/>
      <c r="T187" s="50"/>
      <c r="U187" s="51"/>
      <c r="V187" s="29"/>
    </row>
    <row r="188" spans="1:22" ht="49.5" customHeight="1">
      <c r="A188" s="19"/>
      <c r="B188" s="9"/>
      <c r="C188" s="9"/>
      <c r="D188" s="12"/>
      <c r="E188" s="47"/>
      <c r="F188" s="50"/>
      <c r="G188" s="47"/>
      <c r="H188" s="50"/>
      <c r="I188" s="47"/>
      <c r="J188" s="50"/>
      <c r="K188" s="47"/>
      <c r="L188" s="50"/>
      <c r="M188" s="47"/>
      <c r="N188" s="50"/>
      <c r="O188" s="47"/>
      <c r="P188" s="50"/>
      <c r="Q188" s="47"/>
      <c r="R188" s="50"/>
      <c r="S188" s="47"/>
      <c r="T188" s="50"/>
      <c r="U188" s="51"/>
      <c r="V188" s="29"/>
    </row>
    <row r="189" spans="1:22" ht="49.5" customHeight="1">
      <c r="A189" s="25"/>
      <c r="B189" s="8"/>
      <c r="C189" s="8"/>
      <c r="D189" s="20"/>
      <c r="E189" s="47"/>
      <c r="F189" s="50"/>
      <c r="G189" s="47"/>
      <c r="H189" s="50"/>
      <c r="I189" s="47"/>
      <c r="J189" s="50"/>
      <c r="K189" s="47"/>
      <c r="L189" s="50"/>
      <c r="M189" s="47"/>
      <c r="N189" s="50"/>
      <c r="O189" s="47"/>
      <c r="P189" s="50"/>
      <c r="Q189" s="47"/>
      <c r="R189" s="50"/>
      <c r="S189" s="47"/>
      <c r="T189" s="50"/>
      <c r="U189" s="51"/>
      <c r="V189" s="29"/>
    </row>
    <row r="190" spans="1:22" ht="49.5" customHeight="1">
      <c r="A190" s="25"/>
      <c r="B190" s="8"/>
      <c r="C190" s="8"/>
      <c r="D190" s="20"/>
      <c r="E190" s="47"/>
      <c r="F190" s="50"/>
      <c r="G190" s="47"/>
      <c r="H190" s="50"/>
      <c r="I190" s="47"/>
      <c r="J190" s="50"/>
      <c r="K190" s="47"/>
      <c r="L190" s="50"/>
      <c r="M190" s="47"/>
      <c r="N190" s="50"/>
      <c r="O190" s="47"/>
      <c r="P190" s="50"/>
      <c r="Q190" s="47"/>
      <c r="R190" s="50"/>
      <c r="S190" s="47"/>
      <c r="T190" s="50"/>
      <c r="U190" s="51"/>
      <c r="V190" s="29"/>
    </row>
    <row r="191" spans="1:22" ht="49.5" customHeight="1">
      <c r="A191" s="25"/>
      <c r="B191" s="8"/>
      <c r="C191" s="8"/>
      <c r="D191" s="20"/>
      <c r="E191" s="47"/>
      <c r="F191" s="50"/>
      <c r="G191" s="47"/>
      <c r="H191" s="50"/>
      <c r="I191" s="47"/>
      <c r="J191" s="50"/>
      <c r="K191" s="47"/>
      <c r="L191" s="50"/>
      <c r="M191" s="47"/>
      <c r="N191" s="50"/>
      <c r="O191" s="47"/>
      <c r="P191" s="50"/>
      <c r="Q191" s="47"/>
      <c r="R191" s="50"/>
      <c r="S191" s="47"/>
      <c r="T191" s="50"/>
      <c r="U191" s="51"/>
      <c r="V191" s="29"/>
    </row>
    <row r="192" spans="1:22" ht="49.5" customHeight="1">
      <c r="A192" s="25"/>
      <c r="B192" s="8"/>
      <c r="C192" s="8"/>
      <c r="D192" s="20"/>
      <c r="E192" s="47"/>
      <c r="F192" s="50"/>
      <c r="G192" s="47"/>
      <c r="H192" s="50"/>
      <c r="I192" s="47"/>
      <c r="J192" s="50"/>
      <c r="K192" s="47"/>
      <c r="L192" s="50"/>
      <c r="M192" s="47"/>
      <c r="N192" s="50"/>
      <c r="O192" s="47"/>
      <c r="P192" s="50"/>
      <c r="Q192" s="47"/>
      <c r="R192" s="50"/>
      <c r="S192" s="47"/>
      <c r="T192" s="50"/>
      <c r="U192" s="51"/>
      <c r="V192" s="29"/>
    </row>
    <row r="193" spans="1:22" ht="49.5" customHeight="1">
      <c r="A193" s="25"/>
      <c r="B193" s="8"/>
      <c r="C193" s="8"/>
      <c r="D193" s="20"/>
      <c r="E193" s="47"/>
      <c r="F193" s="50"/>
      <c r="G193" s="47"/>
      <c r="H193" s="50"/>
      <c r="I193" s="47"/>
      <c r="J193" s="50"/>
      <c r="K193" s="47"/>
      <c r="L193" s="50"/>
      <c r="M193" s="47"/>
      <c r="N193" s="50"/>
      <c r="O193" s="47"/>
      <c r="P193" s="50"/>
      <c r="Q193" s="47"/>
      <c r="R193" s="50"/>
      <c r="S193" s="47"/>
      <c r="T193" s="50"/>
      <c r="U193" s="51"/>
      <c r="V193" s="29"/>
    </row>
    <row r="194" spans="1:22" ht="49.5" customHeight="1">
      <c r="A194" s="25"/>
      <c r="B194" s="8"/>
      <c r="C194" s="8"/>
      <c r="D194" s="20"/>
      <c r="E194" s="47"/>
      <c r="F194" s="50"/>
      <c r="G194" s="47"/>
      <c r="H194" s="50"/>
      <c r="I194" s="47"/>
      <c r="J194" s="50"/>
      <c r="K194" s="47"/>
      <c r="L194" s="50"/>
      <c r="M194" s="47"/>
      <c r="N194" s="50"/>
      <c r="O194" s="47"/>
      <c r="P194" s="50"/>
      <c r="Q194" s="47"/>
      <c r="R194" s="50"/>
      <c r="S194" s="47"/>
      <c r="T194" s="50"/>
      <c r="U194" s="51"/>
      <c r="V194" s="29"/>
    </row>
    <row r="195" spans="1:22" ht="49.5" customHeight="1">
      <c r="A195" s="25"/>
      <c r="B195" s="8"/>
      <c r="C195" s="8"/>
      <c r="D195" s="20"/>
      <c r="E195" s="47"/>
      <c r="F195" s="50"/>
      <c r="G195" s="47"/>
      <c r="H195" s="50"/>
      <c r="I195" s="47"/>
      <c r="J195" s="50"/>
      <c r="K195" s="47"/>
      <c r="L195" s="50"/>
      <c r="M195" s="47"/>
      <c r="N195" s="50"/>
      <c r="O195" s="47"/>
      <c r="P195" s="50"/>
      <c r="Q195" s="47"/>
      <c r="R195" s="50"/>
      <c r="S195" s="47"/>
      <c r="T195" s="50"/>
      <c r="U195" s="51"/>
      <c r="V195" s="29"/>
    </row>
    <row r="196" spans="1:22" ht="49.5" customHeight="1">
      <c r="A196" s="25"/>
      <c r="B196" s="8"/>
      <c r="C196" s="8"/>
      <c r="D196" s="20"/>
      <c r="E196" s="47"/>
      <c r="F196" s="50"/>
      <c r="G196" s="47"/>
      <c r="H196" s="50"/>
      <c r="I196" s="47"/>
      <c r="J196" s="50"/>
      <c r="K196" s="47"/>
      <c r="L196" s="50"/>
      <c r="M196" s="47"/>
      <c r="N196" s="50"/>
      <c r="O196" s="47"/>
      <c r="P196" s="50"/>
      <c r="Q196" s="47"/>
      <c r="R196" s="50"/>
      <c r="S196" s="47"/>
      <c r="T196" s="50"/>
      <c r="U196" s="51"/>
      <c r="V196" s="29"/>
    </row>
    <row r="197" spans="1:22" ht="49.5" customHeight="1">
      <c r="A197" s="25"/>
      <c r="B197" s="8"/>
      <c r="C197" s="8"/>
      <c r="D197" s="20"/>
      <c r="E197" s="47"/>
      <c r="F197" s="50"/>
      <c r="G197" s="47"/>
      <c r="H197" s="50"/>
      <c r="I197" s="47"/>
      <c r="J197" s="50"/>
      <c r="K197" s="47"/>
      <c r="L197" s="50"/>
      <c r="M197" s="47"/>
      <c r="N197" s="50"/>
      <c r="O197" s="47"/>
      <c r="P197" s="50"/>
      <c r="Q197" s="47"/>
      <c r="R197" s="50"/>
      <c r="S197" s="47"/>
      <c r="T197" s="50"/>
      <c r="U197" s="51"/>
      <c r="V197" s="29"/>
    </row>
    <row r="198" spans="1:22" ht="49.5" customHeight="1">
      <c r="A198" s="25"/>
      <c r="B198" s="8"/>
      <c r="C198" s="8"/>
      <c r="D198" s="20"/>
      <c r="E198" s="47"/>
      <c r="F198" s="50"/>
      <c r="G198" s="47"/>
      <c r="H198" s="50"/>
      <c r="I198" s="47"/>
      <c r="J198" s="50"/>
      <c r="K198" s="47"/>
      <c r="L198" s="50"/>
      <c r="M198" s="47"/>
      <c r="N198" s="50"/>
      <c r="O198" s="47"/>
      <c r="P198" s="50"/>
      <c r="Q198" s="47"/>
      <c r="R198" s="50"/>
      <c r="S198" s="47"/>
      <c r="T198" s="50"/>
      <c r="U198" s="51"/>
      <c r="V198" s="29"/>
    </row>
    <row r="199" spans="1:22" ht="49.5" customHeight="1">
      <c r="A199" s="25"/>
      <c r="B199" s="8"/>
      <c r="C199" s="8"/>
      <c r="D199" s="20"/>
      <c r="E199" s="47"/>
      <c r="F199" s="50"/>
      <c r="G199" s="47"/>
      <c r="H199" s="50"/>
      <c r="I199" s="47"/>
      <c r="J199" s="50"/>
      <c r="K199" s="47"/>
      <c r="L199" s="50"/>
      <c r="M199" s="47"/>
      <c r="N199" s="50"/>
      <c r="O199" s="47"/>
      <c r="P199" s="50"/>
      <c r="Q199" s="47"/>
      <c r="R199" s="50"/>
      <c r="S199" s="47"/>
      <c r="T199" s="50"/>
      <c r="U199" s="51"/>
      <c r="V199" s="29"/>
    </row>
    <row r="200" spans="1:22" ht="49.5" customHeight="1">
      <c r="A200" s="25"/>
      <c r="B200" s="8"/>
      <c r="C200" s="8"/>
      <c r="D200" s="20"/>
      <c r="E200" s="47"/>
      <c r="F200" s="50"/>
      <c r="G200" s="47"/>
      <c r="H200" s="50"/>
      <c r="I200" s="47"/>
      <c r="J200" s="50"/>
      <c r="K200" s="47"/>
      <c r="L200" s="50"/>
      <c r="M200" s="47"/>
      <c r="N200" s="50"/>
      <c r="O200" s="47"/>
      <c r="P200" s="50"/>
      <c r="Q200" s="47"/>
      <c r="R200" s="50"/>
      <c r="S200" s="47"/>
      <c r="T200" s="50"/>
      <c r="U200" s="51"/>
      <c r="V200" s="29"/>
    </row>
    <row r="201" spans="1:22" ht="49.5" customHeight="1">
      <c r="A201" s="25"/>
      <c r="B201" s="8"/>
      <c r="C201" s="8"/>
      <c r="D201" s="20"/>
      <c r="E201" s="47"/>
      <c r="F201" s="50"/>
      <c r="G201" s="47"/>
      <c r="H201" s="50"/>
      <c r="I201" s="47"/>
      <c r="J201" s="50"/>
      <c r="K201" s="47"/>
      <c r="L201" s="50"/>
      <c r="M201" s="47"/>
      <c r="N201" s="50"/>
      <c r="O201" s="47"/>
      <c r="P201" s="50"/>
      <c r="Q201" s="47"/>
      <c r="R201" s="50"/>
      <c r="S201" s="47"/>
      <c r="T201" s="50"/>
      <c r="U201" s="51"/>
      <c r="V201" s="29"/>
    </row>
    <row r="202" spans="1:22" ht="79.5" customHeight="1" thickBot="1">
      <c r="A202" s="278" t="s">
        <v>397</v>
      </c>
      <c r="B202" s="279"/>
      <c r="C202" s="279"/>
      <c r="D202" s="280"/>
      <c r="E202" s="191">
        <f>SUM(E180:E201)</f>
        <v>0</v>
      </c>
      <c r="F202" s="191">
        <f aca="true" t="shared" si="7" ref="F202:U202">SUM(F180:F201)</f>
        <v>0</v>
      </c>
      <c r="G202" s="191">
        <f t="shared" si="7"/>
        <v>0</v>
      </c>
      <c r="H202" s="191">
        <f t="shared" si="7"/>
        <v>0</v>
      </c>
      <c r="I202" s="191">
        <f t="shared" si="7"/>
        <v>0</v>
      </c>
      <c r="J202" s="191">
        <f t="shared" si="7"/>
        <v>0</v>
      </c>
      <c r="K202" s="191">
        <f t="shared" si="7"/>
        <v>0</v>
      </c>
      <c r="L202" s="191">
        <f t="shared" si="7"/>
        <v>0</v>
      </c>
      <c r="M202" s="191">
        <f t="shared" si="7"/>
        <v>0</v>
      </c>
      <c r="N202" s="191">
        <f t="shared" si="7"/>
        <v>0</v>
      </c>
      <c r="O202" s="191">
        <f t="shared" si="7"/>
        <v>0</v>
      </c>
      <c r="P202" s="191">
        <f t="shared" si="7"/>
        <v>0</v>
      </c>
      <c r="Q202" s="191">
        <f t="shared" si="7"/>
        <v>0</v>
      </c>
      <c r="R202" s="191">
        <f t="shared" si="7"/>
        <v>0</v>
      </c>
      <c r="S202" s="191">
        <f t="shared" si="7"/>
        <v>0</v>
      </c>
      <c r="T202" s="191">
        <f t="shared" si="7"/>
        <v>0</v>
      </c>
      <c r="U202" s="193">
        <f t="shared" si="7"/>
        <v>0</v>
      </c>
      <c r="V202" s="29"/>
    </row>
    <row r="203" spans="1:22" ht="49.5" customHeight="1" thickBot="1">
      <c r="A203" s="40"/>
      <c r="B203" s="40"/>
      <c r="C203" s="40"/>
      <c r="D203" s="40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29"/>
    </row>
    <row r="204" spans="1:22" ht="81" customHeight="1" thickBot="1">
      <c r="A204" s="299" t="s">
        <v>276</v>
      </c>
      <c r="B204" s="300"/>
      <c r="C204" s="300"/>
      <c r="D204" s="301"/>
      <c r="E204" s="195">
        <f aca="true" t="shared" si="8" ref="E204:U204">+E32+E64+E98+E132+E168+E202</f>
        <v>754244</v>
      </c>
      <c r="F204" s="195">
        <f t="shared" si="8"/>
        <v>0</v>
      </c>
      <c r="G204" s="195">
        <f t="shared" si="8"/>
        <v>170222</v>
      </c>
      <c r="H204" s="195">
        <f t="shared" si="8"/>
        <v>0</v>
      </c>
      <c r="I204" s="195">
        <f t="shared" si="8"/>
        <v>0</v>
      </c>
      <c r="J204" s="195">
        <f t="shared" si="8"/>
        <v>0</v>
      </c>
      <c r="K204" s="195">
        <f t="shared" si="8"/>
        <v>182138</v>
      </c>
      <c r="L204" s="195">
        <f t="shared" si="8"/>
        <v>0</v>
      </c>
      <c r="M204" s="195">
        <f t="shared" si="8"/>
        <v>0</v>
      </c>
      <c r="N204" s="195">
        <f t="shared" si="8"/>
        <v>0</v>
      </c>
      <c r="O204" s="195">
        <f t="shared" si="8"/>
        <v>194523</v>
      </c>
      <c r="P204" s="195">
        <f t="shared" si="8"/>
        <v>0</v>
      </c>
      <c r="Q204" s="195">
        <f t="shared" si="8"/>
        <v>0</v>
      </c>
      <c r="R204" s="195">
        <f t="shared" si="8"/>
        <v>0</v>
      </c>
      <c r="S204" s="195">
        <f t="shared" si="8"/>
        <v>207361</v>
      </c>
      <c r="T204" s="195">
        <f t="shared" si="8"/>
        <v>0</v>
      </c>
      <c r="U204" s="206">
        <f t="shared" si="8"/>
        <v>0</v>
      </c>
      <c r="V204" s="29"/>
    </row>
    <row r="205" spans="1:22" ht="49.5" customHeight="1">
      <c r="A205" s="236" t="s">
        <v>972</v>
      </c>
      <c r="B205" s="40"/>
      <c r="C205" s="40"/>
      <c r="D205" s="40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29"/>
    </row>
    <row r="206" spans="5:21" ht="49.5" customHeight="1"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</row>
    <row r="207" spans="1:21" ht="49.5" customHeight="1">
      <c r="A207" s="276" t="s">
        <v>344</v>
      </c>
      <c r="B207" s="276"/>
      <c r="C207" s="276"/>
      <c r="D207" s="276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</row>
    <row r="208" spans="1:21" ht="49.5" customHeight="1">
      <c r="A208" s="276" t="s">
        <v>334</v>
      </c>
      <c r="B208" s="276"/>
      <c r="C208" s="56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</row>
    <row r="209" spans="1:21" ht="49.5" customHeight="1">
      <c r="A209" s="5"/>
      <c r="B209" s="5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</row>
    <row r="210" spans="1:21" ht="49.5" customHeight="1">
      <c r="A210" s="4" t="s">
        <v>335</v>
      </c>
      <c r="B210" s="6" t="s">
        <v>114</v>
      </c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</row>
    <row r="211" spans="1:21" ht="49.5" customHeight="1">
      <c r="A211" s="4" t="s">
        <v>336</v>
      </c>
      <c r="B211" s="6" t="s">
        <v>462</v>
      </c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</row>
    <row r="212" spans="5:21" ht="49.5" customHeight="1" thickBot="1"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</row>
    <row r="213" spans="1:21" s="30" customFormat="1" ht="55.5" customHeight="1" thickBot="1">
      <c r="A213" s="281" t="s">
        <v>337</v>
      </c>
      <c r="B213" s="281" t="s">
        <v>394</v>
      </c>
      <c r="C213" s="282" t="s">
        <v>339</v>
      </c>
      <c r="D213" s="281" t="s">
        <v>340</v>
      </c>
      <c r="E213" s="297" t="s">
        <v>341</v>
      </c>
      <c r="F213" s="296" t="s">
        <v>343</v>
      </c>
      <c r="G213" s="296"/>
      <c r="H213" s="296"/>
      <c r="I213" s="296"/>
      <c r="J213" s="296"/>
      <c r="K213" s="296"/>
      <c r="L213" s="296"/>
      <c r="M213" s="296"/>
      <c r="N213" s="296"/>
      <c r="O213" s="296"/>
      <c r="P213" s="296"/>
      <c r="Q213" s="296"/>
      <c r="R213" s="296"/>
      <c r="S213" s="296"/>
      <c r="T213" s="296"/>
      <c r="U213" s="296"/>
    </row>
    <row r="214" spans="1:21" ht="49.5" customHeight="1" thickBot="1">
      <c r="A214" s="281"/>
      <c r="B214" s="281"/>
      <c r="C214" s="282"/>
      <c r="D214" s="281"/>
      <c r="E214" s="297"/>
      <c r="F214" s="296">
        <v>2004</v>
      </c>
      <c r="G214" s="296"/>
      <c r="H214" s="296"/>
      <c r="I214" s="296"/>
      <c r="J214" s="296">
        <v>2005</v>
      </c>
      <c r="K214" s="296"/>
      <c r="L214" s="296"/>
      <c r="M214" s="296"/>
      <c r="N214" s="296">
        <v>2006</v>
      </c>
      <c r="O214" s="296"/>
      <c r="P214" s="296"/>
      <c r="Q214" s="296"/>
      <c r="R214" s="296">
        <v>2007</v>
      </c>
      <c r="S214" s="296"/>
      <c r="T214" s="296"/>
      <c r="U214" s="296"/>
    </row>
    <row r="215" spans="1:21" ht="49.5" customHeight="1" thickBot="1">
      <c r="A215" s="281"/>
      <c r="B215" s="281"/>
      <c r="C215" s="282"/>
      <c r="D215" s="281"/>
      <c r="E215" s="297"/>
      <c r="F215" s="189" t="s">
        <v>342</v>
      </c>
      <c r="G215" s="189" t="s">
        <v>395</v>
      </c>
      <c r="H215" s="189" t="s">
        <v>396</v>
      </c>
      <c r="I215" s="189" t="s">
        <v>245</v>
      </c>
      <c r="J215" s="189" t="s">
        <v>342</v>
      </c>
      <c r="K215" s="189" t="s">
        <v>395</v>
      </c>
      <c r="L215" s="189" t="s">
        <v>396</v>
      </c>
      <c r="M215" s="189" t="s">
        <v>245</v>
      </c>
      <c r="N215" s="189" t="s">
        <v>342</v>
      </c>
      <c r="O215" s="189" t="s">
        <v>395</v>
      </c>
      <c r="P215" s="189" t="s">
        <v>396</v>
      </c>
      <c r="Q215" s="189" t="s">
        <v>245</v>
      </c>
      <c r="R215" s="189" t="s">
        <v>342</v>
      </c>
      <c r="S215" s="189" t="s">
        <v>395</v>
      </c>
      <c r="T215" s="189" t="s">
        <v>396</v>
      </c>
      <c r="U215" s="189" t="s">
        <v>245</v>
      </c>
    </row>
    <row r="216" spans="1:22" ht="232.5" customHeight="1">
      <c r="A216" s="25" t="s">
        <v>520</v>
      </c>
      <c r="B216" s="22" t="s">
        <v>277</v>
      </c>
      <c r="C216" s="17" t="s">
        <v>788</v>
      </c>
      <c r="D216" s="17" t="s">
        <v>885</v>
      </c>
      <c r="E216" s="67">
        <f>SUM(F216:U216)</f>
        <v>1871547</v>
      </c>
      <c r="F216" s="54"/>
      <c r="G216" s="53">
        <v>50000</v>
      </c>
      <c r="H216" s="54">
        <v>500000</v>
      </c>
      <c r="I216" s="53"/>
      <c r="J216" s="54"/>
      <c r="K216" s="53">
        <v>53500</v>
      </c>
      <c r="L216" s="54">
        <v>150000</v>
      </c>
      <c r="M216" s="53"/>
      <c r="N216" s="54"/>
      <c r="O216" s="53">
        <v>57138</v>
      </c>
      <c r="P216" s="54">
        <v>500000</v>
      </c>
      <c r="Q216" s="53"/>
      <c r="R216" s="54"/>
      <c r="S216" s="53">
        <v>60909</v>
      </c>
      <c r="T216" s="54">
        <v>500000</v>
      </c>
      <c r="U216" s="55"/>
      <c r="V216" s="29"/>
    </row>
    <row r="217" spans="1:22" ht="154.5" customHeight="1">
      <c r="A217" s="19"/>
      <c r="B217" s="71" t="s">
        <v>789</v>
      </c>
      <c r="C217" s="69" t="s">
        <v>518</v>
      </c>
      <c r="D217" s="69" t="s">
        <v>115</v>
      </c>
      <c r="E217" s="95">
        <f aca="true" t="shared" si="9" ref="E217:E231">SUM(F217:U217)</f>
        <v>0</v>
      </c>
      <c r="F217" s="72"/>
      <c r="G217" s="73"/>
      <c r="H217" s="72"/>
      <c r="I217" s="73"/>
      <c r="J217" s="72"/>
      <c r="K217" s="73"/>
      <c r="L217" s="72"/>
      <c r="M217" s="73"/>
      <c r="N217" s="72"/>
      <c r="O217" s="73"/>
      <c r="P217" s="72"/>
      <c r="Q217" s="73"/>
      <c r="R217" s="72"/>
      <c r="S217" s="73"/>
      <c r="T217" s="72"/>
      <c r="U217" s="109"/>
      <c r="V217" s="29"/>
    </row>
    <row r="218" spans="1:22" ht="154.5" customHeight="1">
      <c r="A218" s="19"/>
      <c r="B218" s="71" t="s">
        <v>790</v>
      </c>
      <c r="C218" s="69"/>
      <c r="D218" s="69" t="s">
        <v>885</v>
      </c>
      <c r="E218" s="95">
        <f t="shared" si="9"/>
        <v>0</v>
      </c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109"/>
      <c r="V218" s="29"/>
    </row>
    <row r="219" spans="1:22" ht="154.5" customHeight="1">
      <c r="A219" s="25"/>
      <c r="B219" s="71" t="s">
        <v>791</v>
      </c>
      <c r="C219" s="69"/>
      <c r="D219" s="69" t="s">
        <v>883</v>
      </c>
      <c r="E219" s="95">
        <f t="shared" si="9"/>
        <v>1650000</v>
      </c>
      <c r="F219" s="73"/>
      <c r="G219" s="73"/>
      <c r="H219" s="73">
        <v>500000</v>
      </c>
      <c r="I219" s="73"/>
      <c r="J219" s="73"/>
      <c r="K219" s="73"/>
      <c r="L219" s="73">
        <v>150000</v>
      </c>
      <c r="M219" s="73"/>
      <c r="N219" s="73"/>
      <c r="O219" s="73"/>
      <c r="P219" s="73">
        <v>500000</v>
      </c>
      <c r="Q219" s="73"/>
      <c r="R219" s="73"/>
      <c r="S219" s="73"/>
      <c r="T219" s="73">
        <v>500000</v>
      </c>
      <c r="U219" s="109"/>
      <c r="V219" s="29"/>
    </row>
    <row r="220" spans="1:22" ht="211.5" customHeight="1">
      <c r="A220" s="19"/>
      <c r="B220" s="71" t="s">
        <v>792</v>
      </c>
      <c r="C220" s="69"/>
      <c r="D220" s="69"/>
      <c r="E220" s="95">
        <f t="shared" si="9"/>
        <v>0</v>
      </c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109"/>
      <c r="V220" s="29"/>
    </row>
    <row r="221" spans="1:22" ht="154.5" customHeight="1">
      <c r="A221" s="19"/>
      <c r="B221" s="71" t="s">
        <v>793</v>
      </c>
      <c r="C221" s="69"/>
      <c r="D221" s="69"/>
      <c r="E221" s="95">
        <f t="shared" si="9"/>
        <v>0</v>
      </c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109"/>
      <c r="V221" s="29"/>
    </row>
    <row r="222" spans="1:22" ht="199.5" customHeight="1">
      <c r="A222" s="19"/>
      <c r="B222" s="71" t="s">
        <v>139</v>
      </c>
      <c r="C222" s="69"/>
      <c r="D222" s="69"/>
      <c r="E222" s="95">
        <f t="shared" si="9"/>
        <v>0</v>
      </c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109"/>
      <c r="V222" s="29"/>
    </row>
    <row r="223" spans="1:22" ht="154.5" customHeight="1">
      <c r="A223" s="19"/>
      <c r="B223" s="71" t="s">
        <v>140</v>
      </c>
      <c r="C223" s="69"/>
      <c r="D223" s="69"/>
      <c r="E223" s="95">
        <f t="shared" si="9"/>
        <v>0</v>
      </c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109"/>
      <c r="V223" s="29"/>
    </row>
    <row r="224" spans="1:22" ht="154.5" customHeight="1">
      <c r="A224" s="19"/>
      <c r="B224" s="71" t="s">
        <v>141</v>
      </c>
      <c r="C224" s="69"/>
      <c r="D224" s="69"/>
      <c r="E224" s="95">
        <f t="shared" si="9"/>
        <v>0</v>
      </c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109"/>
      <c r="V224" s="29"/>
    </row>
    <row r="225" spans="1:22" ht="253.5" customHeight="1">
      <c r="A225" s="19"/>
      <c r="B225" s="71" t="s">
        <v>142</v>
      </c>
      <c r="C225" s="69"/>
      <c r="D225" s="69"/>
      <c r="E225" s="95">
        <f t="shared" si="9"/>
        <v>0</v>
      </c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109"/>
      <c r="V225" s="29"/>
    </row>
    <row r="226" spans="1:22" ht="154.5" customHeight="1">
      <c r="A226" s="19"/>
      <c r="B226" s="71" t="s">
        <v>143</v>
      </c>
      <c r="C226" s="69"/>
      <c r="D226" s="69"/>
      <c r="E226" s="95">
        <f t="shared" si="9"/>
        <v>0</v>
      </c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109"/>
      <c r="V226" s="29"/>
    </row>
    <row r="227" spans="1:22" ht="154.5" customHeight="1">
      <c r="A227" s="19"/>
      <c r="B227" s="71" t="s">
        <v>144</v>
      </c>
      <c r="C227" s="69"/>
      <c r="D227" s="69"/>
      <c r="E227" s="95">
        <f>SUM(F227:U227)</f>
        <v>670667</v>
      </c>
      <c r="F227" s="73"/>
      <c r="G227" s="73">
        <v>151360</v>
      </c>
      <c r="H227" s="73"/>
      <c r="I227" s="73"/>
      <c r="J227" s="73"/>
      <c r="K227" s="73">
        <v>161955</v>
      </c>
      <c r="L227" s="73"/>
      <c r="M227" s="73"/>
      <c r="N227" s="73"/>
      <c r="O227" s="73">
        <v>172968</v>
      </c>
      <c r="P227" s="73"/>
      <c r="Q227" s="73"/>
      <c r="R227" s="73"/>
      <c r="S227" s="73">
        <v>184384</v>
      </c>
      <c r="T227" s="73"/>
      <c r="U227" s="109"/>
      <c r="V227" s="29"/>
    </row>
    <row r="228" spans="1:22" ht="154.5" customHeight="1">
      <c r="A228" s="19"/>
      <c r="B228" s="71" t="s">
        <v>145</v>
      </c>
      <c r="C228" s="69"/>
      <c r="D228" s="69"/>
      <c r="E228" s="95">
        <f t="shared" si="9"/>
        <v>233196</v>
      </c>
      <c r="F228" s="73"/>
      <c r="G228" s="73">
        <v>52629</v>
      </c>
      <c r="H228" s="73"/>
      <c r="I228" s="73"/>
      <c r="J228" s="73"/>
      <c r="K228" s="73">
        <v>56313</v>
      </c>
      <c r="L228" s="73"/>
      <c r="M228" s="73"/>
      <c r="N228" s="73"/>
      <c r="O228" s="73">
        <v>60142</v>
      </c>
      <c r="P228" s="73"/>
      <c r="Q228" s="73"/>
      <c r="R228" s="73"/>
      <c r="S228" s="73">
        <v>64112</v>
      </c>
      <c r="T228" s="73"/>
      <c r="U228" s="109"/>
      <c r="V228" s="29"/>
    </row>
    <row r="229" spans="1:22" ht="193.5" customHeight="1">
      <c r="A229" s="19"/>
      <c r="B229" s="71" t="s">
        <v>742</v>
      </c>
      <c r="C229" s="69" t="s">
        <v>146</v>
      </c>
      <c r="D229" s="69" t="s">
        <v>885</v>
      </c>
      <c r="E229" s="95">
        <f t="shared" si="9"/>
        <v>0</v>
      </c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109"/>
      <c r="V229" s="29"/>
    </row>
    <row r="230" spans="1:22" ht="106.5" customHeight="1">
      <c r="A230" s="26"/>
      <c r="B230" s="71" t="s">
        <v>243</v>
      </c>
      <c r="C230" s="69" t="s">
        <v>871</v>
      </c>
      <c r="D230" s="69"/>
      <c r="E230" s="95">
        <f t="shared" si="9"/>
        <v>132928</v>
      </c>
      <c r="F230" s="73">
        <v>30000</v>
      </c>
      <c r="G230" s="73"/>
      <c r="H230" s="73"/>
      <c r="I230" s="73"/>
      <c r="J230" s="73">
        <v>32100</v>
      </c>
      <c r="K230" s="73"/>
      <c r="L230" s="73"/>
      <c r="M230" s="73"/>
      <c r="N230" s="73">
        <v>34283</v>
      </c>
      <c r="O230" s="73"/>
      <c r="P230" s="73"/>
      <c r="Q230" s="73"/>
      <c r="R230" s="73">
        <v>36545</v>
      </c>
      <c r="S230" s="73"/>
      <c r="T230" s="73"/>
      <c r="U230" s="109"/>
      <c r="V230" s="29"/>
    </row>
    <row r="231" spans="1:22" ht="195.75" customHeight="1">
      <c r="A231" s="32" t="s">
        <v>521</v>
      </c>
      <c r="B231" s="9" t="s">
        <v>244</v>
      </c>
      <c r="C231" s="12" t="s">
        <v>147</v>
      </c>
      <c r="D231" s="9" t="s">
        <v>885</v>
      </c>
      <c r="E231" s="96">
        <f t="shared" si="9"/>
        <v>741117</v>
      </c>
      <c r="F231" s="50">
        <f>100000</f>
        <v>100000</v>
      </c>
      <c r="G231" s="47">
        <f>63874</f>
        <v>63874</v>
      </c>
      <c r="H231" s="50"/>
      <c r="I231" s="47">
        <v>15000</v>
      </c>
      <c r="J231" s="50">
        <v>107000</v>
      </c>
      <c r="K231" s="47">
        <f>68345</f>
        <v>68345</v>
      </c>
      <c r="L231" s="50"/>
      <c r="M231" s="47"/>
      <c r="N231" s="50">
        <v>114276</v>
      </c>
      <c r="O231" s="47">
        <f>72993</f>
        <v>72993</v>
      </c>
      <c r="P231" s="50"/>
      <c r="Q231" s="47"/>
      <c r="R231" s="50">
        <v>121819</v>
      </c>
      <c r="S231" s="47">
        <f>77810</f>
        <v>77810</v>
      </c>
      <c r="T231" s="50"/>
      <c r="U231" s="51"/>
      <c r="V231" s="29"/>
    </row>
    <row r="232" spans="1:22" ht="75.75" customHeight="1">
      <c r="A232" s="33"/>
      <c r="B232" s="17"/>
      <c r="C232" s="18"/>
      <c r="D232" s="17" t="s">
        <v>463</v>
      </c>
      <c r="E232" s="96"/>
      <c r="F232" s="50"/>
      <c r="G232" s="47"/>
      <c r="H232" s="50"/>
      <c r="I232" s="47"/>
      <c r="J232" s="50"/>
      <c r="K232" s="47"/>
      <c r="L232" s="50"/>
      <c r="M232" s="47"/>
      <c r="N232" s="50"/>
      <c r="O232" s="47"/>
      <c r="P232" s="50"/>
      <c r="Q232" s="47"/>
      <c r="R232" s="50"/>
      <c r="S232" s="47"/>
      <c r="T232" s="50"/>
      <c r="U232" s="51"/>
      <c r="V232" s="29"/>
    </row>
    <row r="233" spans="1:22" s="6" customFormat="1" ht="94.5" customHeight="1" thickBot="1">
      <c r="A233" s="262" t="s">
        <v>807</v>
      </c>
      <c r="B233" s="263"/>
      <c r="C233" s="263"/>
      <c r="D233" s="264"/>
      <c r="E233" s="190">
        <f>SUM(E216:E232)</f>
        <v>5299455</v>
      </c>
      <c r="F233" s="190">
        <f aca="true" t="shared" si="10" ref="F233:U233">SUM(F216:F232)</f>
        <v>130000</v>
      </c>
      <c r="G233" s="190">
        <f t="shared" si="10"/>
        <v>317863</v>
      </c>
      <c r="H233" s="190">
        <f t="shared" si="10"/>
        <v>1000000</v>
      </c>
      <c r="I233" s="190">
        <f t="shared" si="10"/>
        <v>15000</v>
      </c>
      <c r="J233" s="190">
        <f t="shared" si="10"/>
        <v>139100</v>
      </c>
      <c r="K233" s="190">
        <f t="shared" si="10"/>
        <v>340113</v>
      </c>
      <c r="L233" s="190">
        <f t="shared" si="10"/>
        <v>300000</v>
      </c>
      <c r="M233" s="190">
        <f t="shared" si="10"/>
        <v>0</v>
      </c>
      <c r="N233" s="190">
        <f t="shared" si="10"/>
        <v>148559</v>
      </c>
      <c r="O233" s="190">
        <f t="shared" si="10"/>
        <v>363241</v>
      </c>
      <c r="P233" s="190">
        <f t="shared" si="10"/>
        <v>1000000</v>
      </c>
      <c r="Q233" s="190">
        <f t="shared" si="10"/>
        <v>0</v>
      </c>
      <c r="R233" s="190">
        <f t="shared" si="10"/>
        <v>158364</v>
      </c>
      <c r="S233" s="190">
        <f t="shared" si="10"/>
        <v>387215</v>
      </c>
      <c r="T233" s="190">
        <f t="shared" si="10"/>
        <v>1000000</v>
      </c>
      <c r="U233" s="192">
        <f t="shared" si="10"/>
        <v>0</v>
      </c>
      <c r="V233" s="205"/>
    </row>
    <row r="234" spans="5:21" ht="49.5" customHeight="1"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</row>
    <row r="235" spans="1:21" ht="49.5" customHeight="1">
      <c r="A235" s="276" t="s">
        <v>344</v>
      </c>
      <c r="B235" s="276"/>
      <c r="C235" s="276"/>
      <c r="D235" s="276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</row>
    <row r="236" spans="1:21" ht="49.5" customHeight="1">
      <c r="A236" s="276" t="s">
        <v>334</v>
      </c>
      <c r="B236" s="276"/>
      <c r="C236" s="56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</row>
    <row r="237" spans="1:21" ht="49.5" customHeight="1">
      <c r="A237" s="5"/>
      <c r="B237" s="5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</row>
    <row r="238" spans="1:21" ht="49.5" customHeight="1">
      <c r="A238" s="4" t="s">
        <v>335</v>
      </c>
      <c r="B238" s="6" t="s">
        <v>114</v>
      </c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</row>
    <row r="239" spans="1:21" ht="49.5" customHeight="1">
      <c r="A239" s="4" t="s">
        <v>336</v>
      </c>
      <c r="B239" s="6" t="s">
        <v>462</v>
      </c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</row>
    <row r="240" spans="5:21" ht="49.5" customHeight="1" thickBot="1"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</row>
    <row r="241" spans="1:21" s="30" customFormat="1" ht="55.5" customHeight="1" thickBot="1">
      <c r="A241" s="281" t="s">
        <v>337</v>
      </c>
      <c r="B241" s="281" t="s">
        <v>394</v>
      </c>
      <c r="C241" s="282" t="s">
        <v>339</v>
      </c>
      <c r="D241" s="281" t="s">
        <v>340</v>
      </c>
      <c r="E241" s="297" t="s">
        <v>341</v>
      </c>
      <c r="F241" s="296" t="s">
        <v>343</v>
      </c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</row>
    <row r="242" spans="1:21" ht="49.5" customHeight="1" thickBot="1">
      <c r="A242" s="281"/>
      <c r="B242" s="281"/>
      <c r="C242" s="282"/>
      <c r="D242" s="281"/>
      <c r="E242" s="297"/>
      <c r="F242" s="296">
        <v>2004</v>
      </c>
      <c r="G242" s="296"/>
      <c r="H242" s="296"/>
      <c r="I242" s="296"/>
      <c r="J242" s="296">
        <v>2005</v>
      </c>
      <c r="K242" s="296"/>
      <c r="L242" s="296"/>
      <c r="M242" s="296"/>
      <c r="N242" s="296">
        <v>2006</v>
      </c>
      <c r="O242" s="296"/>
      <c r="P242" s="296"/>
      <c r="Q242" s="296"/>
      <c r="R242" s="296">
        <v>2007</v>
      </c>
      <c r="S242" s="296"/>
      <c r="T242" s="296"/>
      <c r="U242" s="296"/>
    </row>
    <row r="243" spans="1:21" ht="49.5" customHeight="1" thickBot="1">
      <c r="A243" s="281"/>
      <c r="B243" s="281"/>
      <c r="C243" s="282"/>
      <c r="D243" s="281"/>
      <c r="E243" s="297"/>
      <c r="F243" s="189" t="s">
        <v>342</v>
      </c>
      <c r="G243" s="189" t="s">
        <v>395</v>
      </c>
      <c r="H243" s="189" t="s">
        <v>396</v>
      </c>
      <c r="I243" s="189" t="s">
        <v>245</v>
      </c>
      <c r="J243" s="189" t="s">
        <v>342</v>
      </c>
      <c r="K243" s="189" t="s">
        <v>395</v>
      </c>
      <c r="L243" s="189" t="s">
        <v>396</v>
      </c>
      <c r="M243" s="189" t="s">
        <v>245</v>
      </c>
      <c r="N243" s="189" t="s">
        <v>342</v>
      </c>
      <c r="O243" s="189" t="s">
        <v>395</v>
      </c>
      <c r="P243" s="189" t="s">
        <v>396</v>
      </c>
      <c r="Q243" s="189" t="s">
        <v>245</v>
      </c>
      <c r="R243" s="189" t="s">
        <v>342</v>
      </c>
      <c r="S243" s="189" t="s">
        <v>395</v>
      </c>
      <c r="T243" s="189" t="s">
        <v>396</v>
      </c>
      <c r="U243" s="189" t="s">
        <v>245</v>
      </c>
    </row>
    <row r="244" spans="1:22" ht="154.5" customHeight="1">
      <c r="A244" s="261"/>
      <c r="B244" s="285" t="s">
        <v>998</v>
      </c>
      <c r="C244" s="9" t="s">
        <v>519</v>
      </c>
      <c r="D244" s="9" t="s">
        <v>879</v>
      </c>
      <c r="E244" s="257"/>
      <c r="F244" s="50"/>
      <c r="G244" s="47"/>
      <c r="H244" s="50"/>
      <c r="I244" s="47"/>
      <c r="J244" s="50"/>
      <c r="K244" s="47"/>
      <c r="L244" s="50"/>
      <c r="M244" s="47"/>
      <c r="N244" s="50"/>
      <c r="O244" s="47"/>
      <c r="P244" s="50"/>
      <c r="Q244" s="47"/>
      <c r="R244" s="50"/>
      <c r="S244" s="47"/>
      <c r="T244" s="50"/>
      <c r="U244" s="51"/>
      <c r="V244" s="29"/>
    </row>
    <row r="245" spans="1:22" ht="210.75" customHeight="1">
      <c r="A245" s="261"/>
      <c r="B245" s="285"/>
      <c r="C245" s="9"/>
      <c r="D245" s="13"/>
      <c r="E245" s="257"/>
      <c r="F245" s="50"/>
      <c r="G245" s="47"/>
      <c r="H245" s="50"/>
      <c r="I245" s="47"/>
      <c r="J245" s="50"/>
      <c r="K245" s="47"/>
      <c r="L245" s="50"/>
      <c r="M245" s="47"/>
      <c r="N245" s="50"/>
      <c r="O245" s="47"/>
      <c r="P245" s="50"/>
      <c r="Q245" s="47"/>
      <c r="R245" s="50"/>
      <c r="S245" s="47"/>
      <c r="T245" s="50"/>
      <c r="U245" s="51"/>
      <c r="V245" s="29"/>
    </row>
    <row r="246" spans="1:22" ht="154.5" customHeight="1">
      <c r="A246" s="19"/>
      <c r="B246" s="22" t="s">
        <v>246</v>
      </c>
      <c r="C246" s="17"/>
      <c r="D246" s="22"/>
      <c r="E246" s="67">
        <f>SUM(F246:U246)</f>
        <v>13732</v>
      </c>
      <c r="F246" s="54"/>
      <c r="G246" s="53"/>
      <c r="H246" s="54"/>
      <c r="I246" s="53">
        <v>13732</v>
      </c>
      <c r="J246" s="54"/>
      <c r="K246" s="53"/>
      <c r="L246" s="54"/>
      <c r="M246" s="53"/>
      <c r="N246" s="54"/>
      <c r="O246" s="53"/>
      <c r="P246" s="54"/>
      <c r="Q246" s="53"/>
      <c r="R246" s="54"/>
      <c r="S246" s="53"/>
      <c r="T246" s="54"/>
      <c r="U246" s="55"/>
      <c r="V246" s="29"/>
    </row>
    <row r="247" spans="1:22" ht="154.5" customHeight="1">
      <c r="A247" s="261"/>
      <c r="B247" s="285" t="s">
        <v>999</v>
      </c>
      <c r="C247" s="9" t="s">
        <v>148</v>
      </c>
      <c r="D247" s="9" t="s">
        <v>879</v>
      </c>
      <c r="E247" s="257"/>
      <c r="F247" s="50"/>
      <c r="G247" s="47"/>
      <c r="H247" s="50"/>
      <c r="I247" s="47"/>
      <c r="J247" s="50"/>
      <c r="K247" s="47"/>
      <c r="L247" s="50"/>
      <c r="M247" s="47"/>
      <c r="N247" s="50"/>
      <c r="O247" s="47"/>
      <c r="P247" s="50"/>
      <c r="Q247" s="47"/>
      <c r="R247" s="50"/>
      <c r="S247" s="47"/>
      <c r="T247" s="50"/>
      <c r="U247" s="51"/>
      <c r="V247" s="29"/>
    </row>
    <row r="248" spans="1:22" ht="88.5" customHeight="1">
      <c r="A248" s="261"/>
      <c r="B248" s="285"/>
      <c r="C248" s="9"/>
      <c r="D248" s="13" t="s">
        <v>346</v>
      </c>
      <c r="E248" s="257"/>
      <c r="F248" s="50"/>
      <c r="G248" s="47"/>
      <c r="H248" s="50"/>
      <c r="I248" s="47"/>
      <c r="J248" s="50"/>
      <c r="K248" s="47"/>
      <c r="L248" s="50"/>
      <c r="M248" s="47"/>
      <c r="N248" s="50"/>
      <c r="O248" s="47"/>
      <c r="P248" s="50"/>
      <c r="Q248" s="47"/>
      <c r="R248" s="50"/>
      <c r="S248" s="47"/>
      <c r="T248" s="50"/>
      <c r="U248" s="51"/>
      <c r="V248" s="29"/>
    </row>
    <row r="249" spans="1:22" ht="154.5" customHeight="1">
      <c r="A249" s="19"/>
      <c r="B249" s="269"/>
      <c r="C249" s="17"/>
      <c r="D249" s="22" t="s">
        <v>881</v>
      </c>
      <c r="E249" s="67"/>
      <c r="F249" s="54"/>
      <c r="G249" s="53"/>
      <c r="H249" s="54"/>
      <c r="I249" s="53"/>
      <c r="J249" s="54"/>
      <c r="K249" s="53"/>
      <c r="L249" s="54"/>
      <c r="M249" s="53"/>
      <c r="N249" s="54"/>
      <c r="O249" s="53"/>
      <c r="P249" s="54"/>
      <c r="Q249" s="53"/>
      <c r="R249" s="54"/>
      <c r="S249" s="53"/>
      <c r="T249" s="54"/>
      <c r="U249" s="55"/>
      <c r="V249" s="29"/>
    </row>
    <row r="250" spans="1:22" ht="190.5" customHeight="1">
      <c r="A250" s="261"/>
      <c r="B250" s="285" t="s">
        <v>1000</v>
      </c>
      <c r="C250" s="9" t="s">
        <v>149</v>
      </c>
      <c r="D250" s="9" t="s">
        <v>879</v>
      </c>
      <c r="E250" s="68"/>
      <c r="F250" s="50"/>
      <c r="G250" s="47"/>
      <c r="H250" s="50"/>
      <c r="I250" s="47"/>
      <c r="J250" s="50"/>
      <c r="K250" s="47"/>
      <c r="L250" s="50"/>
      <c r="M250" s="47"/>
      <c r="N250" s="50"/>
      <c r="O250" s="47"/>
      <c r="P250" s="50"/>
      <c r="Q250" s="47"/>
      <c r="R250" s="50"/>
      <c r="S250" s="47"/>
      <c r="T250" s="50"/>
      <c r="U250" s="51"/>
      <c r="V250" s="29"/>
    </row>
    <row r="251" spans="1:22" ht="154.5" customHeight="1">
      <c r="A251" s="261"/>
      <c r="B251" s="285"/>
      <c r="C251" s="9"/>
      <c r="D251" s="12" t="s">
        <v>116</v>
      </c>
      <c r="E251" s="68"/>
      <c r="F251" s="50"/>
      <c r="G251" s="47"/>
      <c r="H251" s="50"/>
      <c r="I251" s="47"/>
      <c r="J251" s="50"/>
      <c r="K251" s="47"/>
      <c r="L251" s="50"/>
      <c r="M251" s="47"/>
      <c r="N251" s="50"/>
      <c r="O251" s="47"/>
      <c r="P251" s="50"/>
      <c r="Q251" s="47"/>
      <c r="R251" s="50"/>
      <c r="S251" s="47"/>
      <c r="T251" s="50"/>
      <c r="U251" s="51"/>
      <c r="V251" s="29"/>
    </row>
    <row r="252" spans="1:22" ht="265.5" customHeight="1">
      <c r="A252" s="261"/>
      <c r="B252" s="11" t="s">
        <v>1001</v>
      </c>
      <c r="C252" s="7" t="s">
        <v>150</v>
      </c>
      <c r="D252" s="7" t="s">
        <v>879</v>
      </c>
      <c r="E252" s="66"/>
      <c r="F252" s="48"/>
      <c r="G252" s="46"/>
      <c r="H252" s="48"/>
      <c r="I252" s="46"/>
      <c r="J252" s="48"/>
      <c r="K252" s="46"/>
      <c r="L252" s="48"/>
      <c r="M252" s="46"/>
      <c r="N252" s="48"/>
      <c r="O252" s="46"/>
      <c r="P252" s="48"/>
      <c r="Q252" s="46"/>
      <c r="R252" s="48"/>
      <c r="S252" s="46"/>
      <c r="T252" s="48"/>
      <c r="U252" s="49"/>
      <c r="V252" s="29"/>
    </row>
    <row r="253" spans="1:22" ht="154.5" customHeight="1">
      <c r="A253" s="261"/>
      <c r="B253" s="22" t="s">
        <v>151</v>
      </c>
      <c r="C253" s="17"/>
      <c r="D253" s="22" t="s">
        <v>116</v>
      </c>
      <c r="E253" s="67"/>
      <c r="F253" s="54"/>
      <c r="G253" s="53"/>
      <c r="H253" s="54"/>
      <c r="I253" s="53"/>
      <c r="J253" s="54"/>
      <c r="K253" s="53"/>
      <c r="L253" s="54"/>
      <c r="M253" s="53"/>
      <c r="N253" s="54"/>
      <c r="O253" s="53"/>
      <c r="P253" s="54"/>
      <c r="Q253" s="53"/>
      <c r="R253" s="54"/>
      <c r="S253" s="53"/>
      <c r="T253" s="54"/>
      <c r="U253" s="55"/>
      <c r="V253" s="29"/>
    </row>
    <row r="254" spans="1:22" ht="232.5" customHeight="1">
      <c r="A254" s="26"/>
      <c r="B254" s="38" t="s">
        <v>1002</v>
      </c>
      <c r="C254" s="27" t="s">
        <v>152</v>
      </c>
      <c r="D254" s="22"/>
      <c r="E254" s="67">
        <f>SUM(F254:U254)</f>
        <v>44310</v>
      </c>
      <c r="F254" s="54">
        <v>10000</v>
      </c>
      <c r="G254" s="53"/>
      <c r="H254" s="54"/>
      <c r="I254" s="53"/>
      <c r="J254" s="54">
        <v>10700</v>
      </c>
      <c r="K254" s="53"/>
      <c r="L254" s="54"/>
      <c r="M254" s="53"/>
      <c r="N254" s="54">
        <v>11428</v>
      </c>
      <c r="O254" s="53"/>
      <c r="P254" s="54"/>
      <c r="Q254" s="53"/>
      <c r="R254" s="54">
        <v>12182</v>
      </c>
      <c r="S254" s="53"/>
      <c r="T254" s="54"/>
      <c r="U254" s="55"/>
      <c r="V254" s="29"/>
    </row>
    <row r="255" spans="1:22" ht="102" customHeight="1">
      <c r="A255" s="266" t="s">
        <v>807</v>
      </c>
      <c r="B255" s="267"/>
      <c r="C255" s="267"/>
      <c r="D255" s="268"/>
      <c r="E255" s="73">
        <f>SUM(E244:E254)</f>
        <v>58042</v>
      </c>
      <c r="F255" s="73">
        <f aca="true" t="shared" si="11" ref="F255:U255">SUM(F244:F254)</f>
        <v>10000</v>
      </c>
      <c r="G255" s="73">
        <f t="shared" si="11"/>
        <v>0</v>
      </c>
      <c r="H255" s="73">
        <f t="shared" si="11"/>
        <v>0</v>
      </c>
      <c r="I255" s="73">
        <f t="shared" si="11"/>
        <v>13732</v>
      </c>
      <c r="J255" s="73">
        <f t="shared" si="11"/>
        <v>10700</v>
      </c>
      <c r="K255" s="73">
        <f t="shared" si="11"/>
        <v>0</v>
      </c>
      <c r="L255" s="73">
        <f t="shared" si="11"/>
        <v>0</v>
      </c>
      <c r="M255" s="73">
        <f t="shared" si="11"/>
        <v>0</v>
      </c>
      <c r="N255" s="73">
        <f t="shared" si="11"/>
        <v>11428</v>
      </c>
      <c r="O255" s="73">
        <f t="shared" si="11"/>
        <v>0</v>
      </c>
      <c r="P255" s="73">
        <f t="shared" si="11"/>
        <v>0</v>
      </c>
      <c r="Q255" s="73">
        <f t="shared" si="11"/>
        <v>0</v>
      </c>
      <c r="R255" s="73">
        <f t="shared" si="11"/>
        <v>12182</v>
      </c>
      <c r="S255" s="73">
        <f t="shared" si="11"/>
        <v>0</v>
      </c>
      <c r="T255" s="73">
        <f t="shared" si="11"/>
        <v>0</v>
      </c>
      <c r="U255" s="109">
        <f t="shared" si="11"/>
        <v>0</v>
      </c>
      <c r="V255" s="29"/>
    </row>
    <row r="256" spans="1:22" ht="87" customHeight="1" thickBot="1">
      <c r="A256" s="278" t="s">
        <v>397</v>
      </c>
      <c r="B256" s="279"/>
      <c r="C256" s="279"/>
      <c r="D256" s="280"/>
      <c r="E256" s="191">
        <f aca="true" t="shared" si="12" ref="E256:U256">+E255+E233</f>
        <v>5357497</v>
      </c>
      <c r="F256" s="191">
        <f t="shared" si="12"/>
        <v>140000</v>
      </c>
      <c r="G256" s="191">
        <f t="shared" si="12"/>
        <v>317863</v>
      </c>
      <c r="H256" s="191">
        <f t="shared" si="12"/>
        <v>1000000</v>
      </c>
      <c r="I256" s="191">
        <f t="shared" si="12"/>
        <v>28732</v>
      </c>
      <c r="J256" s="191">
        <f t="shared" si="12"/>
        <v>149800</v>
      </c>
      <c r="K256" s="191">
        <f t="shared" si="12"/>
        <v>340113</v>
      </c>
      <c r="L256" s="191">
        <f t="shared" si="12"/>
        <v>300000</v>
      </c>
      <c r="M256" s="191">
        <f t="shared" si="12"/>
        <v>0</v>
      </c>
      <c r="N256" s="191">
        <f t="shared" si="12"/>
        <v>159987</v>
      </c>
      <c r="O256" s="191">
        <f t="shared" si="12"/>
        <v>363241</v>
      </c>
      <c r="P256" s="191">
        <f t="shared" si="12"/>
        <v>1000000</v>
      </c>
      <c r="Q256" s="191">
        <f t="shared" si="12"/>
        <v>0</v>
      </c>
      <c r="R256" s="191">
        <f t="shared" si="12"/>
        <v>170546</v>
      </c>
      <c r="S256" s="191">
        <f t="shared" si="12"/>
        <v>387215</v>
      </c>
      <c r="T256" s="191">
        <f t="shared" si="12"/>
        <v>1000000</v>
      </c>
      <c r="U256" s="193">
        <f t="shared" si="12"/>
        <v>0</v>
      </c>
      <c r="V256" s="29"/>
    </row>
    <row r="257" spans="5:21" ht="49.5" customHeight="1"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</row>
    <row r="258" spans="1:21" s="56" customFormat="1" ht="49.5" customHeight="1">
      <c r="A258" s="276" t="s">
        <v>344</v>
      </c>
      <c r="B258" s="276"/>
      <c r="C258" s="276"/>
      <c r="D258" s="276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</row>
    <row r="259" spans="1:21" s="56" customFormat="1" ht="49.5" customHeight="1">
      <c r="A259" s="276" t="s">
        <v>334</v>
      </c>
      <c r="B259" s="276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</row>
    <row r="260" spans="1:21" ht="49.5" customHeight="1">
      <c r="A260" s="5"/>
      <c r="B260" s="5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</row>
    <row r="261" spans="1:21" ht="49.5" customHeight="1">
      <c r="A261" s="4" t="s">
        <v>335</v>
      </c>
      <c r="B261" s="6" t="s">
        <v>117</v>
      </c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</row>
    <row r="262" spans="1:21" ht="49.5" customHeight="1">
      <c r="A262" s="4" t="s">
        <v>336</v>
      </c>
      <c r="B262" s="6" t="s">
        <v>118</v>
      </c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</row>
    <row r="263" spans="5:21" ht="49.5" customHeight="1" thickBot="1"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</row>
    <row r="264" spans="1:21" s="30" customFormat="1" ht="55.5" customHeight="1" thickBot="1">
      <c r="A264" s="281" t="s">
        <v>337</v>
      </c>
      <c r="B264" s="281" t="s">
        <v>394</v>
      </c>
      <c r="C264" s="282" t="s">
        <v>339</v>
      </c>
      <c r="D264" s="281" t="s">
        <v>340</v>
      </c>
      <c r="E264" s="297" t="s">
        <v>341</v>
      </c>
      <c r="F264" s="296" t="s">
        <v>343</v>
      </c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</row>
    <row r="265" spans="1:21" ht="49.5" customHeight="1" thickBot="1">
      <c r="A265" s="281"/>
      <c r="B265" s="281"/>
      <c r="C265" s="282"/>
      <c r="D265" s="281"/>
      <c r="E265" s="297"/>
      <c r="F265" s="296">
        <v>2004</v>
      </c>
      <c r="G265" s="296"/>
      <c r="H265" s="296"/>
      <c r="I265" s="296"/>
      <c r="J265" s="296">
        <v>2005</v>
      </c>
      <c r="K265" s="296"/>
      <c r="L265" s="296"/>
      <c r="M265" s="296"/>
      <c r="N265" s="296">
        <v>2006</v>
      </c>
      <c r="O265" s="296"/>
      <c r="P265" s="296"/>
      <c r="Q265" s="296"/>
      <c r="R265" s="296">
        <v>2007</v>
      </c>
      <c r="S265" s="296"/>
      <c r="T265" s="296"/>
      <c r="U265" s="296"/>
    </row>
    <row r="266" spans="1:21" ht="49.5" customHeight="1" thickBot="1">
      <c r="A266" s="281"/>
      <c r="B266" s="281"/>
      <c r="C266" s="282"/>
      <c r="D266" s="281"/>
      <c r="E266" s="297"/>
      <c r="F266" s="189" t="s">
        <v>342</v>
      </c>
      <c r="G266" s="189" t="s">
        <v>395</v>
      </c>
      <c r="H266" s="189" t="s">
        <v>396</v>
      </c>
      <c r="I266" s="189" t="s">
        <v>245</v>
      </c>
      <c r="J266" s="189" t="s">
        <v>342</v>
      </c>
      <c r="K266" s="189" t="s">
        <v>395</v>
      </c>
      <c r="L266" s="189" t="s">
        <v>396</v>
      </c>
      <c r="M266" s="189" t="s">
        <v>245</v>
      </c>
      <c r="N266" s="189" t="s">
        <v>342</v>
      </c>
      <c r="O266" s="189" t="s">
        <v>395</v>
      </c>
      <c r="P266" s="189" t="s">
        <v>396</v>
      </c>
      <c r="Q266" s="189" t="s">
        <v>245</v>
      </c>
      <c r="R266" s="189" t="s">
        <v>342</v>
      </c>
      <c r="S266" s="189" t="s">
        <v>395</v>
      </c>
      <c r="T266" s="189" t="s">
        <v>396</v>
      </c>
      <c r="U266" s="189" t="s">
        <v>245</v>
      </c>
    </row>
    <row r="267" spans="1:22" ht="214.5" customHeight="1">
      <c r="A267" s="19" t="s">
        <v>284</v>
      </c>
      <c r="B267" s="22" t="s">
        <v>153</v>
      </c>
      <c r="C267" s="16" t="s">
        <v>154</v>
      </c>
      <c r="D267" s="17" t="s">
        <v>881</v>
      </c>
      <c r="E267" s="98">
        <f>SUM(F267:U267)</f>
        <v>0</v>
      </c>
      <c r="F267" s="54"/>
      <c r="G267" s="53"/>
      <c r="H267" s="54"/>
      <c r="I267" s="53"/>
      <c r="J267" s="54"/>
      <c r="K267" s="53"/>
      <c r="L267" s="54"/>
      <c r="M267" s="53"/>
      <c r="N267" s="54"/>
      <c r="O267" s="53"/>
      <c r="P267" s="54"/>
      <c r="Q267" s="53"/>
      <c r="R267" s="54"/>
      <c r="S267" s="53"/>
      <c r="T267" s="54"/>
      <c r="U267" s="55"/>
      <c r="V267" s="29"/>
    </row>
    <row r="268" spans="1:22" ht="154.5" customHeight="1">
      <c r="A268" s="25"/>
      <c r="B268" s="13"/>
      <c r="C268" s="15" t="s">
        <v>155</v>
      </c>
      <c r="D268" s="9" t="s">
        <v>119</v>
      </c>
      <c r="E268" s="96">
        <f>SUM(F268:U268)</f>
        <v>0</v>
      </c>
      <c r="F268" s="50"/>
      <c r="G268" s="47"/>
      <c r="H268" s="50"/>
      <c r="I268" s="47"/>
      <c r="J268" s="50"/>
      <c r="K268" s="47"/>
      <c r="L268" s="50"/>
      <c r="M268" s="47"/>
      <c r="N268" s="50"/>
      <c r="O268" s="47"/>
      <c r="P268" s="50"/>
      <c r="Q268" s="47"/>
      <c r="R268" s="50"/>
      <c r="S268" s="47"/>
      <c r="T268" s="50"/>
      <c r="U268" s="51"/>
      <c r="V268" s="29"/>
    </row>
    <row r="269" spans="1:22" ht="64.5" customHeight="1">
      <c r="A269" s="21"/>
      <c r="B269" s="13"/>
      <c r="C269" s="15"/>
      <c r="D269" s="9"/>
      <c r="E269" s="96"/>
      <c r="F269" s="50"/>
      <c r="G269" s="47"/>
      <c r="H269" s="50"/>
      <c r="I269" s="47"/>
      <c r="J269" s="50"/>
      <c r="K269" s="47"/>
      <c r="L269" s="50"/>
      <c r="M269" s="47"/>
      <c r="N269" s="50"/>
      <c r="O269" s="47"/>
      <c r="P269" s="50"/>
      <c r="Q269" s="47"/>
      <c r="R269" s="50"/>
      <c r="S269" s="47"/>
      <c r="T269" s="50"/>
      <c r="U269" s="51"/>
      <c r="V269" s="29"/>
    </row>
    <row r="270" spans="1:22" ht="154.5" customHeight="1">
      <c r="A270" s="19" t="s">
        <v>156</v>
      </c>
      <c r="B270" s="11" t="s">
        <v>157</v>
      </c>
      <c r="C270" s="7" t="s">
        <v>158</v>
      </c>
      <c r="D270" s="7" t="s">
        <v>119</v>
      </c>
      <c r="E270" s="97"/>
      <c r="F270" s="48"/>
      <c r="G270" s="46"/>
      <c r="H270" s="48"/>
      <c r="I270" s="46"/>
      <c r="J270" s="48"/>
      <c r="K270" s="46"/>
      <c r="L270" s="48"/>
      <c r="M270" s="46"/>
      <c r="N270" s="48"/>
      <c r="O270" s="46"/>
      <c r="P270" s="48"/>
      <c r="Q270" s="46"/>
      <c r="R270" s="48"/>
      <c r="S270" s="46"/>
      <c r="T270" s="48"/>
      <c r="U270" s="49"/>
      <c r="V270" s="29"/>
    </row>
    <row r="271" spans="1:22" ht="102" customHeight="1">
      <c r="A271" s="19"/>
      <c r="B271" s="22" t="s">
        <v>515</v>
      </c>
      <c r="C271" s="17"/>
      <c r="D271" s="22"/>
      <c r="E271" s="98">
        <f aca="true" t="shared" si="13" ref="E271:E278">SUM(F271:U271)</f>
        <v>8272842</v>
      </c>
      <c r="F271" s="54"/>
      <c r="G271" s="53">
        <f>1058724+470991+17658+64680+10493+87325</f>
        <v>1709871</v>
      </c>
      <c r="H271" s="54">
        <v>250000</v>
      </c>
      <c r="I271" s="53"/>
      <c r="J271" s="54"/>
      <c r="K271" s="53">
        <f>1132835+69208+503960+11228+93438+18894</f>
        <v>1829563</v>
      </c>
      <c r="L271" s="54">
        <v>115000</v>
      </c>
      <c r="M271" s="53"/>
      <c r="N271" s="54"/>
      <c r="O271" s="53">
        <f>1209867+73914+538230+11991+99792+20179</f>
        <v>1953973</v>
      </c>
      <c r="P271" s="54">
        <v>131500</v>
      </c>
      <c r="Q271" s="53"/>
      <c r="R271" s="54"/>
      <c r="S271" s="53">
        <f>1289719+78792+573753+12782+106378+21511</f>
        <v>2082935</v>
      </c>
      <c r="T271" s="54">
        <v>200000</v>
      </c>
      <c r="U271" s="55"/>
      <c r="V271" s="29"/>
    </row>
    <row r="272" spans="1:22" ht="113.25" customHeight="1">
      <c r="A272" s="19"/>
      <c r="B272" s="22" t="s">
        <v>516</v>
      </c>
      <c r="C272" s="17"/>
      <c r="D272" s="22"/>
      <c r="E272" s="98">
        <f t="shared" si="13"/>
        <v>723763</v>
      </c>
      <c r="F272" s="54"/>
      <c r="G272" s="53">
        <v>3426</v>
      </c>
      <c r="H272" s="54">
        <v>0</v>
      </c>
      <c r="I272" s="53"/>
      <c r="J272" s="54"/>
      <c r="K272" s="53">
        <v>3664</v>
      </c>
      <c r="L272" s="54">
        <v>165000</v>
      </c>
      <c r="M272" s="53"/>
      <c r="N272" s="54"/>
      <c r="O272" s="53">
        <v>3915</v>
      </c>
      <c r="P272" s="54">
        <v>195393</v>
      </c>
      <c r="Q272" s="53"/>
      <c r="R272" s="54"/>
      <c r="S272" s="53">
        <v>4170</v>
      </c>
      <c r="T272" s="54">
        <v>348195</v>
      </c>
      <c r="U272" s="55"/>
      <c r="V272" s="29"/>
    </row>
    <row r="273" spans="1:22" ht="169.5" customHeight="1">
      <c r="A273" s="19"/>
      <c r="B273" s="71" t="s">
        <v>1004</v>
      </c>
      <c r="C273" s="69" t="s">
        <v>159</v>
      </c>
      <c r="D273" s="71"/>
      <c r="E273" s="93">
        <f t="shared" si="13"/>
        <v>0</v>
      </c>
      <c r="F273" s="72"/>
      <c r="G273" s="73"/>
      <c r="H273" s="72"/>
      <c r="I273" s="73"/>
      <c r="J273" s="72"/>
      <c r="K273" s="73"/>
      <c r="L273" s="72"/>
      <c r="M273" s="73"/>
      <c r="N273" s="72"/>
      <c r="O273" s="73"/>
      <c r="P273" s="72"/>
      <c r="Q273" s="73"/>
      <c r="R273" s="72"/>
      <c r="S273" s="73"/>
      <c r="T273" s="72"/>
      <c r="U273" s="109"/>
      <c r="V273" s="29"/>
    </row>
    <row r="274" spans="1:22" ht="109.5" customHeight="1">
      <c r="A274" s="19"/>
      <c r="B274" s="22" t="s">
        <v>1003</v>
      </c>
      <c r="C274" s="17"/>
      <c r="D274" s="22"/>
      <c r="E274" s="98">
        <f t="shared" si="13"/>
        <v>704405</v>
      </c>
      <c r="F274" s="54"/>
      <c r="G274" s="53">
        <f>124524+6614+27836</f>
        <v>158974</v>
      </c>
      <c r="H274" s="54"/>
      <c r="I274" s="53"/>
      <c r="J274" s="54"/>
      <c r="K274" s="53">
        <f>133241+29785+7077</f>
        <v>170103</v>
      </c>
      <c r="L274" s="54"/>
      <c r="M274" s="53"/>
      <c r="N274" s="54"/>
      <c r="O274" s="53">
        <f>142301+31810+7558</f>
        <v>181669</v>
      </c>
      <c r="P274" s="54"/>
      <c r="Q274" s="53"/>
      <c r="R274" s="54"/>
      <c r="S274" s="53">
        <f>151693+33909+8057</f>
        <v>193659</v>
      </c>
      <c r="T274" s="54"/>
      <c r="U274" s="55"/>
      <c r="V274" s="29"/>
    </row>
    <row r="275" spans="1:22" ht="102" customHeight="1">
      <c r="A275" s="19"/>
      <c r="B275" s="22" t="s">
        <v>517</v>
      </c>
      <c r="C275" s="17"/>
      <c r="D275" s="22"/>
      <c r="E275" s="98">
        <f t="shared" si="13"/>
        <v>412725</v>
      </c>
      <c r="F275" s="54"/>
      <c r="G275" s="53">
        <v>93146</v>
      </c>
      <c r="H275" s="54"/>
      <c r="I275" s="53"/>
      <c r="J275" s="54"/>
      <c r="K275" s="53">
        <v>99666</v>
      </c>
      <c r="L275" s="54"/>
      <c r="M275" s="53"/>
      <c r="N275" s="54"/>
      <c r="O275" s="53">
        <v>106444</v>
      </c>
      <c r="P275" s="54"/>
      <c r="Q275" s="53"/>
      <c r="R275" s="54"/>
      <c r="S275" s="53">
        <v>113469</v>
      </c>
      <c r="T275" s="54"/>
      <c r="U275" s="55"/>
      <c r="V275" s="29"/>
    </row>
    <row r="276" spans="1:22" ht="154.5" customHeight="1">
      <c r="A276" s="19"/>
      <c r="B276" s="22" t="s">
        <v>160</v>
      </c>
      <c r="C276" s="17"/>
      <c r="D276" s="22"/>
      <c r="E276" s="98">
        <f t="shared" si="13"/>
        <v>400000</v>
      </c>
      <c r="F276" s="54"/>
      <c r="G276" s="53"/>
      <c r="H276" s="54">
        <v>300000</v>
      </c>
      <c r="I276" s="53"/>
      <c r="J276" s="54"/>
      <c r="K276" s="53"/>
      <c r="L276" s="54">
        <v>50000</v>
      </c>
      <c r="M276" s="53"/>
      <c r="N276" s="54"/>
      <c r="O276" s="53"/>
      <c r="P276" s="54">
        <v>50000</v>
      </c>
      <c r="Q276" s="53"/>
      <c r="R276" s="54"/>
      <c r="S276" s="53"/>
      <c r="T276" s="54">
        <v>0</v>
      </c>
      <c r="U276" s="55"/>
      <c r="V276" s="29"/>
    </row>
    <row r="277" spans="1:22" ht="154.5" customHeight="1">
      <c r="A277" s="19"/>
      <c r="B277" s="71" t="s">
        <v>161</v>
      </c>
      <c r="C277" s="69" t="s">
        <v>162</v>
      </c>
      <c r="D277" s="71"/>
      <c r="E277" s="93">
        <f t="shared" si="13"/>
        <v>100000</v>
      </c>
      <c r="F277" s="72"/>
      <c r="G277" s="73"/>
      <c r="H277" s="72">
        <v>100000</v>
      </c>
      <c r="I277" s="73"/>
      <c r="J277" s="72"/>
      <c r="K277" s="73"/>
      <c r="L277" s="72">
        <v>0</v>
      </c>
      <c r="M277" s="73"/>
      <c r="N277" s="72"/>
      <c r="O277" s="73"/>
      <c r="P277" s="72">
        <v>0</v>
      </c>
      <c r="Q277" s="73"/>
      <c r="R277" s="72"/>
      <c r="S277" s="73"/>
      <c r="T277" s="72">
        <v>0</v>
      </c>
      <c r="U277" s="109"/>
      <c r="V277" s="29"/>
    </row>
    <row r="278" spans="1:22" ht="154.5" customHeight="1">
      <c r="A278" s="19"/>
      <c r="B278" s="13" t="s">
        <v>79</v>
      </c>
      <c r="C278" s="9"/>
      <c r="D278" s="13"/>
      <c r="E278" s="96">
        <f t="shared" si="13"/>
        <v>964474</v>
      </c>
      <c r="F278" s="50"/>
      <c r="G278" s="47"/>
      <c r="H278" s="50">
        <v>50000</v>
      </c>
      <c r="I278" s="47"/>
      <c r="J278" s="50"/>
      <c r="K278" s="47"/>
      <c r="L278" s="50">
        <v>314474</v>
      </c>
      <c r="M278" s="47"/>
      <c r="N278" s="50"/>
      <c r="O278" s="47"/>
      <c r="P278" s="50">
        <v>300000</v>
      </c>
      <c r="Q278" s="47"/>
      <c r="R278" s="50"/>
      <c r="S278" s="47"/>
      <c r="T278" s="50">
        <v>300000</v>
      </c>
      <c r="U278" s="51"/>
      <c r="V278" s="29"/>
    </row>
    <row r="279" spans="1:22" ht="76.5" customHeight="1">
      <c r="A279" s="21"/>
      <c r="B279" s="13"/>
      <c r="C279" s="9"/>
      <c r="D279" s="13"/>
      <c r="E279" s="96"/>
      <c r="F279" s="50"/>
      <c r="G279" s="47"/>
      <c r="H279" s="50"/>
      <c r="I279" s="47"/>
      <c r="J279" s="50"/>
      <c r="K279" s="47"/>
      <c r="L279" s="50"/>
      <c r="M279" s="47"/>
      <c r="N279" s="50"/>
      <c r="O279" s="47"/>
      <c r="P279" s="50"/>
      <c r="Q279" s="47"/>
      <c r="R279" s="50"/>
      <c r="S279" s="47"/>
      <c r="T279" s="50"/>
      <c r="U279" s="51"/>
      <c r="V279" s="29"/>
    </row>
    <row r="280" spans="1:22" ht="187.5" customHeight="1">
      <c r="A280" s="19" t="s">
        <v>163</v>
      </c>
      <c r="B280" s="289" t="s">
        <v>164</v>
      </c>
      <c r="C280" s="7" t="s">
        <v>165</v>
      </c>
      <c r="D280" s="11" t="s">
        <v>119</v>
      </c>
      <c r="E280" s="97">
        <f>SUM(F280:U280)</f>
        <v>650049</v>
      </c>
      <c r="F280" s="48"/>
      <c r="G280" s="46">
        <f>137436+437+8834</f>
        <v>146707</v>
      </c>
      <c r="H280" s="48"/>
      <c r="I280" s="46"/>
      <c r="J280" s="48"/>
      <c r="K280" s="46">
        <f>147057+9452+468</f>
        <v>156977</v>
      </c>
      <c r="L280" s="48"/>
      <c r="M280" s="46"/>
      <c r="N280" s="48"/>
      <c r="O280" s="46">
        <f>157056+10095+499</f>
        <v>167650</v>
      </c>
      <c r="P280" s="48"/>
      <c r="Q280" s="46"/>
      <c r="R280" s="48"/>
      <c r="S280" s="46">
        <f>167422+10761+532</f>
        <v>178715</v>
      </c>
      <c r="T280" s="48"/>
      <c r="U280" s="49"/>
      <c r="V280" s="29"/>
    </row>
    <row r="281" spans="1:22" ht="154.5" customHeight="1">
      <c r="A281" s="19"/>
      <c r="B281" s="287"/>
      <c r="C281" s="9"/>
      <c r="D281" s="13"/>
      <c r="E281" s="96"/>
      <c r="F281" s="50"/>
      <c r="G281" s="47"/>
      <c r="H281" s="50"/>
      <c r="I281" s="47"/>
      <c r="J281" s="50"/>
      <c r="K281" s="47"/>
      <c r="L281" s="50"/>
      <c r="M281" s="47"/>
      <c r="N281" s="50"/>
      <c r="O281" s="47"/>
      <c r="P281" s="50"/>
      <c r="Q281" s="47"/>
      <c r="R281" s="50"/>
      <c r="S281" s="47"/>
      <c r="T281" s="50"/>
      <c r="U281" s="51"/>
      <c r="V281" s="29"/>
    </row>
    <row r="282" spans="1:22" ht="79.5" customHeight="1">
      <c r="A282" s="19"/>
      <c r="B282" s="17"/>
      <c r="C282" s="17"/>
      <c r="D282" s="22"/>
      <c r="E282" s="98"/>
      <c r="F282" s="54"/>
      <c r="G282" s="53"/>
      <c r="H282" s="54"/>
      <c r="I282" s="53"/>
      <c r="J282" s="54"/>
      <c r="K282" s="53"/>
      <c r="L282" s="54"/>
      <c r="M282" s="53"/>
      <c r="N282" s="54"/>
      <c r="O282" s="53"/>
      <c r="P282" s="54"/>
      <c r="Q282" s="53"/>
      <c r="R282" s="54"/>
      <c r="S282" s="53"/>
      <c r="T282" s="54"/>
      <c r="U282" s="55"/>
      <c r="V282" s="29"/>
    </row>
    <row r="283" spans="1:22" ht="154.5" customHeight="1">
      <c r="A283" s="23" t="s">
        <v>166</v>
      </c>
      <c r="B283" s="270" t="s">
        <v>200</v>
      </c>
      <c r="C283" s="10" t="s">
        <v>167</v>
      </c>
      <c r="D283" s="7" t="s">
        <v>278</v>
      </c>
      <c r="E283" s="290">
        <f>SUM(F283:U283)</f>
        <v>598177</v>
      </c>
      <c r="F283" s="48"/>
      <c r="G283" s="46">
        <v>135000</v>
      </c>
      <c r="H283" s="48"/>
      <c r="I283" s="46"/>
      <c r="J283" s="48"/>
      <c r="K283" s="46">
        <v>144450</v>
      </c>
      <c r="L283" s="48"/>
      <c r="M283" s="46"/>
      <c r="N283" s="48"/>
      <c r="O283" s="46">
        <v>154273</v>
      </c>
      <c r="P283" s="48"/>
      <c r="Q283" s="46"/>
      <c r="R283" s="48"/>
      <c r="S283" s="46">
        <v>164454</v>
      </c>
      <c r="T283" s="48"/>
      <c r="U283" s="49"/>
      <c r="V283" s="29"/>
    </row>
    <row r="284" spans="1:22" ht="175.5" customHeight="1">
      <c r="A284" s="19"/>
      <c r="B284" s="269"/>
      <c r="C284" s="18"/>
      <c r="D284" s="17" t="s">
        <v>463</v>
      </c>
      <c r="E284" s="291"/>
      <c r="F284" s="54"/>
      <c r="G284" s="53"/>
      <c r="H284" s="54"/>
      <c r="I284" s="53"/>
      <c r="J284" s="54"/>
      <c r="K284" s="53"/>
      <c r="L284" s="54"/>
      <c r="M284" s="53"/>
      <c r="N284" s="54"/>
      <c r="O284" s="53"/>
      <c r="P284" s="54"/>
      <c r="Q284" s="53"/>
      <c r="R284" s="54"/>
      <c r="S284" s="53"/>
      <c r="T284" s="54"/>
      <c r="U284" s="55"/>
      <c r="V284" s="29"/>
    </row>
    <row r="285" spans="1:22" ht="217.5" customHeight="1">
      <c r="A285" s="19"/>
      <c r="B285" s="13" t="s">
        <v>873</v>
      </c>
      <c r="C285" s="12"/>
      <c r="D285" s="9"/>
      <c r="E285" s="293">
        <f>SUM(F285:U285)</f>
        <v>664641</v>
      </c>
      <c r="F285" s="50">
        <v>150000</v>
      </c>
      <c r="G285" s="47"/>
      <c r="H285" s="50"/>
      <c r="I285" s="47"/>
      <c r="J285" s="50">
        <v>160500</v>
      </c>
      <c r="K285" s="47"/>
      <c r="L285" s="50"/>
      <c r="M285" s="47"/>
      <c r="N285" s="50">
        <v>171414</v>
      </c>
      <c r="O285" s="47"/>
      <c r="P285" s="50"/>
      <c r="Q285" s="47"/>
      <c r="R285" s="50">
        <v>182727</v>
      </c>
      <c r="S285" s="47"/>
      <c r="T285" s="50"/>
      <c r="U285" s="51"/>
      <c r="V285" s="29"/>
    </row>
    <row r="286" spans="1:22" ht="49.5" customHeight="1">
      <c r="A286" s="21"/>
      <c r="B286" s="22"/>
      <c r="C286" s="18"/>
      <c r="D286" s="17"/>
      <c r="E286" s="291"/>
      <c r="F286" s="54"/>
      <c r="G286" s="53"/>
      <c r="H286" s="54"/>
      <c r="I286" s="53"/>
      <c r="J286" s="54"/>
      <c r="K286" s="53"/>
      <c r="L286" s="54"/>
      <c r="M286" s="53"/>
      <c r="N286" s="54"/>
      <c r="O286" s="53"/>
      <c r="P286" s="54"/>
      <c r="Q286" s="53"/>
      <c r="R286" s="54"/>
      <c r="S286" s="53"/>
      <c r="T286" s="54"/>
      <c r="U286" s="55"/>
      <c r="V286" s="29"/>
    </row>
    <row r="287" spans="1:22" ht="49.5" customHeight="1">
      <c r="A287" s="19"/>
      <c r="B287" s="12"/>
      <c r="C287" s="7"/>
      <c r="D287" s="11"/>
      <c r="E287" s="96"/>
      <c r="F287" s="50"/>
      <c r="G287" s="47"/>
      <c r="H287" s="50"/>
      <c r="I287" s="47"/>
      <c r="J287" s="50"/>
      <c r="K287" s="47"/>
      <c r="L287" s="50"/>
      <c r="M287" s="47"/>
      <c r="N287" s="50"/>
      <c r="O287" s="47"/>
      <c r="P287" s="50"/>
      <c r="Q287" s="47"/>
      <c r="R287" s="50"/>
      <c r="S287" s="47"/>
      <c r="T287" s="50"/>
      <c r="U287" s="51"/>
      <c r="V287" s="29"/>
    </row>
    <row r="288" spans="1:22" ht="49.5" customHeight="1">
      <c r="A288" s="19"/>
      <c r="B288" s="12"/>
      <c r="C288" s="9"/>
      <c r="D288" s="13"/>
      <c r="E288" s="96"/>
      <c r="F288" s="50"/>
      <c r="G288" s="47"/>
      <c r="H288" s="50"/>
      <c r="I288" s="47"/>
      <c r="J288" s="50"/>
      <c r="K288" s="47"/>
      <c r="L288" s="50"/>
      <c r="M288" s="47"/>
      <c r="N288" s="50"/>
      <c r="O288" s="47"/>
      <c r="P288" s="50"/>
      <c r="Q288" s="47"/>
      <c r="R288" s="50"/>
      <c r="S288" s="47"/>
      <c r="T288" s="50"/>
      <c r="U288" s="51"/>
      <c r="V288" s="29"/>
    </row>
    <row r="289" spans="1:22" ht="49.5" customHeight="1">
      <c r="A289" s="25"/>
      <c r="B289" s="20"/>
      <c r="C289" s="8"/>
      <c r="D289" s="41"/>
      <c r="E289" s="96"/>
      <c r="F289" s="50"/>
      <c r="G289" s="47"/>
      <c r="H289" s="50"/>
      <c r="I289" s="47"/>
      <c r="J289" s="50"/>
      <c r="K289" s="47"/>
      <c r="L289" s="50"/>
      <c r="M289" s="47"/>
      <c r="N289" s="50"/>
      <c r="O289" s="47"/>
      <c r="P289" s="50"/>
      <c r="Q289" s="47"/>
      <c r="R289" s="50"/>
      <c r="S289" s="47"/>
      <c r="T289" s="50"/>
      <c r="U289" s="51"/>
      <c r="V289" s="29"/>
    </row>
    <row r="290" spans="1:22" ht="49.5" customHeight="1">
      <c r="A290" s="25"/>
      <c r="B290" s="20"/>
      <c r="C290" s="8"/>
      <c r="D290" s="41"/>
      <c r="E290" s="96"/>
      <c r="F290" s="50"/>
      <c r="G290" s="47"/>
      <c r="H290" s="50"/>
      <c r="I290" s="47"/>
      <c r="J290" s="50"/>
      <c r="K290" s="47"/>
      <c r="L290" s="50"/>
      <c r="M290" s="47"/>
      <c r="N290" s="50"/>
      <c r="O290" s="47"/>
      <c r="P290" s="50"/>
      <c r="Q290" s="47"/>
      <c r="R290" s="50"/>
      <c r="S290" s="47"/>
      <c r="T290" s="50"/>
      <c r="U290" s="51"/>
      <c r="V290" s="29"/>
    </row>
    <row r="291" spans="1:22" ht="49.5" customHeight="1">
      <c r="A291" s="26"/>
      <c r="B291" s="20"/>
      <c r="C291" s="27"/>
      <c r="D291" s="38"/>
      <c r="E291" s="96"/>
      <c r="F291" s="50"/>
      <c r="G291" s="47"/>
      <c r="H291" s="50"/>
      <c r="I291" s="47"/>
      <c r="J291" s="50"/>
      <c r="K291" s="47"/>
      <c r="L291" s="50"/>
      <c r="M291" s="47"/>
      <c r="N291" s="50"/>
      <c r="O291" s="47"/>
      <c r="P291" s="50"/>
      <c r="Q291" s="47"/>
      <c r="R291" s="50"/>
      <c r="S291" s="47"/>
      <c r="T291" s="50"/>
      <c r="U291" s="51"/>
      <c r="V291" s="29"/>
    </row>
    <row r="292" spans="1:22" s="6" customFormat="1" ht="79.5" customHeight="1" thickBot="1">
      <c r="A292" s="262" t="s">
        <v>397</v>
      </c>
      <c r="B292" s="263"/>
      <c r="C292" s="263"/>
      <c r="D292" s="264"/>
      <c r="E292" s="190">
        <f>SUM(E267:E291)</f>
        <v>13491076</v>
      </c>
      <c r="F292" s="190">
        <f aca="true" t="shared" si="14" ref="F292:U292">SUM(F267:F291)</f>
        <v>150000</v>
      </c>
      <c r="G292" s="190">
        <f t="shared" si="14"/>
        <v>2247124</v>
      </c>
      <c r="H292" s="190">
        <f t="shared" si="14"/>
        <v>700000</v>
      </c>
      <c r="I292" s="190">
        <f t="shared" si="14"/>
        <v>0</v>
      </c>
      <c r="J292" s="190">
        <f t="shared" si="14"/>
        <v>160500</v>
      </c>
      <c r="K292" s="190">
        <f t="shared" si="14"/>
        <v>2404423</v>
      </c>
      <c r="L292" s="190">
        <f t="shared" si="14"/>
        <v>644474</v>
      </c>
      <c r="M292" s="190">
        <f t="shared" si="14"/>
        <v>0</v>
      </c>
      <c r="N292" s="190">
        <f t="shared" si="14"/>
        <v>171414</v>
      </c>
      <c r="O292" s="190">
        <f t="shared" si="14"/>
        <v>2567924</v>
      </c>
      <c r="P292" s="190">
        <f t="shared" si="14"/>
        <v>676893</v>
      </c>
      <c r="Q292" s="190">
        <f t="shared" si="14"/>
        <v>0</v>
      </c>
      <c r="R292" s="190">
        <f t="shared" si="14"/>
        <v>182727</v>
      </c>
      <c r="S292" s="190">
        <f t="shared" si="14"/>
        <v>2737402</v>
      </c>
      <c r="T292" s="190">
        <f t="shared" si="14"/>
        <v>848195</v>
      </c>
      <c r="U292" s="192">
        <f t="shared" si="14"/>
        <v>0</v>
      </c>
      <c r="V292" s="205"/>
    </row>
    <row r="293" spans="5:21" ht="49.5" customHeight="1"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</row>
    <row r="294" spans="1:21" s="56" customFormat="1" ht="49.5" customHeight="1">
      <c r="A294" s="276" t="s">
        <v>344</v>
      </c>
      <c r="B294" s="276"/>
      <c r="C294" s="276"/>
      <c r="D294" s="276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</row>
    <row r="295" spans="1:21" s="56" customFormat="1" ht="49.5" customHeight="1">
      <c r="A295" s="276" t="s">
        <v>334</v>
      </c>
      <c r="B295" s="276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</row>
    <row r="296" spans="1:21" ht="49.5" customHeight="1">
      <c r="A296" s="5"/>
      <c r="B296" s="5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</row>
    <row r="297" spans="1:21" ht="49.5" customHeight="1">
      <c r="A297" s="4" t="s">
        <v>335</v>
      </c>
      <c r="B297" s="6" t="s">
        <v>114</v>
      </c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</row>
    <row r="298" spans="1:21" ht="49.5" customHeight="1">
      <c r="A298" s="4" t="s">
        <v>336</v>
      </c>
      <c r="B298" s="277" t="s">
        <v>121</v>
      </c>
      <c r="C298" s="277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</row>
    <row r="299" spans="5:21" ht="49.5" customHeight="1" thickBot="1"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</row>
    <row r="300" spans="1:21" s="30" customFormat="1" ht="55.5" customHeight="1" thickBot="1">
      <c r="A300" s="281" t="s">
        <v>337</v>
      </c>
      <c r="B300" s="281" t="s">
        <v>394</v>
      </c>
      <c r="C300" s="282" t="s">
        <v>339</v>
      </c>
      <c r="D300" s="281" t="s">
        <v>340</v>
      </c>
      <c r="E300" s="297" t="s">
        <v>341</v>
      </c>
      <c r="F300" s="296" t="s">
        <v>343</v>
      </c>
      <c r="G300" s="296"/>
      <c r="H300" s="296"/>
      <c r="I300" s="296"/>
      <c r="J300" s="296"/>
      <c r="K300" s="296"/>
      <c r="L300" s="296"/>
      <c r="M300" s="296"/>
      <c r="N300" s="296"/>
      <c r="O300" s="296"/>
      <c r="P300" s="296"/>
      <c r="Q300" s="296"/>
      <c r="R300" s="296"/>
      <c r="S300" s="296"/>
      <c r="T300" s="296"/>
      <c r="U300" s="296"/>
    </row>
    <row r="301" spans="1:21" ht="49.5" customHeight="1" thickBot="1">
      <c r="A301" s="281"/>
      <c r="B301" s="281"/>
      <c r="C301" s="282"/>
      <c r="D301" s="281"/>
      <c r="E301" s="297"/>
      <c r="F301" s="296">
        <v>2004</v>
      </c>
      <c r="G301" s="296"/>
      <c r="H301" s="296"/>
      <c r="I301" s="296"/>
      <c r="J301" s="296">
        <v>2005</v>
      </c>
      <c r="K301" s="296"/>
      <c r="L301" s="296"/>
      <c r="M301" s="296"/>
      <c r="N301" s="296">
        <v>2006</v>
      </c>
      <c r="O301" s="296"/>
      <c r="P301" s="296"/>
      <c r="Q301" s="296"/>
      <c r="R301" s="296">
        <v>2007</v>
      </c>
      <c r="S301" s="296"/>
      <c r="T301" s="296"/>
      <c r="U301" s="296"/>
    </row>
    <row r="302" spans="1:21" ht="49.5" customHeight="1" thickBot="1">
      <c r="A302" s="281"/>
      <c r="B302" s="281"/>
      <c r="C302" s="282"/>
      <c r="D302" s="281"/>
      <c r="E302" s="297"/>
      <c r="F302" s="189" t="s">
        <v>342</v>
      </c>
      <c r="G302" s="189" t="s">
        <v>395</v>
      </c>
      <c r="H302" s="189" t="s">
        <v>396</v>
      </c>
      <c r="I302" s="189" t="s">
        <v>245</v>
      </c>
      <c r="J302" s="189" t="s">
        <v>342</v>
      </c>
      <c r="K302" s="189" t="s">
        <v>395</v>
      </c>
      <c r="L302" s="189" t="s">
        <v>396</v>
      </c>
      <c r="M302" s="189" t="s">
        <v>245</v>
      </c>
      <c r="N302" s="189" t="s">
        <v>342</v>
      </c>
      <c r="O302" s="189" t="s">
        <v>395</v>
      </c>
      <c r="P302" s="189" t="s">
        <v>396</v>
      </c>
      <c r="Q302" s="189" t="s">
        <v>245</v>
      </c>
      <c r="R302" s="189" t="s">
        <v>342</v>
      </c>
      <c r="S302" s="189" t="s">
        <v>395</v>
      </c>
      <c r="T302" s="189" t="s">
        <v>396</v>
      </c>
      <c r="U302" s="189" t="s">
        <v>245</v>
      </c>
    </row>
    <row r="303" spans="1:21" ht="292.5" customHeight="1">
      <c r="A303" s="19" t="s">
        <v>284</v>
      </c>
      <c r="B303" s="22" t="s">
        <v>168</v>
      </c>
      <c r="C303" s="16" t="s">
        <v>170</v>
      </c>
      <c r="D303" s="17" t="s">
        <v>881</v>
      </c>
      <c r="E303" s="53">
        <f aca="true" t="shared" si="15" ref="E303:E311">SUM(F303:U303)</f>
        <v>0</v>
      </c>
      <c r="F303" s="54"/>
      <c r="G303" s="53"/>
      <c r="H303" s="54"/>
      <c r="I303" s="53"/>
      <c r="J303" s="54"/>
      <c r="K303" s="53"/>
      <c r="L303" s="54"/>
      <c r="M303" s="53"/>
      <c r="N303" s="54"/>
      <c r="O303" s="53"/>
      <c r="P303" s="54"/>
      <c r="Q303" s="53"/>
      <c r="R303" s="54"/>
      <c r="S303" s="53"/>
      <c r="T303" s="54"/>
      <c r="U303" s="55"/>
    </row>
    <row r="304" spans="1:21" ht="322.5" customHeight="1">
      <c r="A304" s="25"/>
      <c r="B304" s="71" t="s">
        <v>169</v>
      </c>
      <c r="C304" s="69" t="s">
        <v>171</v>
      </c>
      <c r="D304" s="71" t="s">
        <v>122</v>
      </c>
      <c r="E304" s="73">
        <f t="shared" si="15"/>
        <v>0</v>
      </c>
      <c r="F304" s="72"/>
      <c r="G304" s="73"/>
      <c r="H304" s="72"/>
      <c r="I304" s="73"/>
      <c r="J304" s="72"/>
      <c r="K304" s="73"/>
      <c r="L304" s="72"/>
      <c r="M304" s="73"/>
      <c r="N304" s="72"/>
      <c r="O304" s="73"/>
      <c r="P304" s="72"/>
      <c r="Q304" s="73"/>
      <c r="R304" s="72"/>
      <c r="S304" s="73"/>
      <c r="T304" s="72"/>
      <c r="U304" s="109"/>
    </row>
    <row r="305" spans="1:21" ht="222" customHeight="1">
      <c r="A305" s="24" t="s">
        <v>172</v>
      </c>
      <c r="B305" s="71" t="s">
        <v>173</v>
      </c>
      <c r="C305" s="69" t="s">
        <v>176</v>
      </c>
      <c r="D305" s="71" t="s">
        <v>124</v>
      </c>
      <c r="E305" s="73">
        <f t="shared" si="15"/>
        <v>0</v>
      </c>
      <c r="F305" s="72"/>
      <c r="G305" s="73"/>
      <c r="H305" s="72"/>
      <c r="I305" s="73"/>
      <c r="J305" s="72"/>
      <c r="K305" s="73"/>
      <c r="L305" s="72"/>
      <c r="M305" s="73"/>
      <c r="N305" s="72"/>
      <c r="O305" s="73"/>
      <c r="P305" s="72"/>
      <c r="Q305" s="73"/>
      <c r="R305" s="72"/>
      <c r="S305" s="73"/>
      <c r="T305" s="72"/>
      <c r="U305" s="109"/>
    </row>
    <row r="306" spans="1:21" ht="238.5" customHeight="1">
      <c r="A306" s="25"/>
      <c r="B306" s="22" t="s">
        <v>514</v>
      </c>
      <c r="C306" s="17" t="s">
        <v>177</v>
      </c>
      <c r="D306" s="22" t="s">
        <v>136</v>
      </c>
      <c r="E306" s="53">
        <f>SUM(F306:U306)</f>
        <v>6229631</v>
      </c>
      <c r="F306" s="54"/>
      <c r="G306" s="53"/>
      <c r="H306" s="54">
        <f>650000+339140+536578</f>
        <v>1525718</v>
      </c>
      <c r="I306" s="53"/>
      <c r="J306" s="54"/>
      <c r="K306" s="53"/>
      <c r="L306" s="54">
        <f>400000+502895+400000</f>
        <v>1302895</v>
      </c>
      <c r="M306" s="53"/>
      <c r="N306" s="54"/>
      <c r="O306" s="53"/>
      <c r="P306" s="54">
        <f>500000+261379</f>
        <v>761379</v>
      </c>
      <c r="Q306" s="53"/>
      <c r="R306" s="54"/>
      <c r="S306" s="53"/>
      <c r="T306" s="54">
        <f>1900000+739639</f>
        <v>2639639</v>
      </c>
      <c r="U306" s="55"/>
    </row>
    <row r="307" spans="1:21" ht="154.5" customHeight="1">
      <c r="A307" s="25"/>
      <c r="B307" s="22" t="s">
        <v>174</v>
      </c>
      <c r="C307" s="17"/>
      <c r="D307" s="22" t="s">
        <v>512</v>
      </c>
      <c r="E307" s="53">
        <f t="shared" si="15"/>
        <v>1000744</v>
      </c>
      <c r="F307" s="54">
        <v>5000</v>
      </c>
      <c r="G307" s="53"/>
      <c r="H307" s="54">
        <v>238589</v>
      </c>
      <c r="I307" s="53"/>
      <c r="J307" s="54">
        <v>5350</v>
      </c>
      <c r="K307" s="53"/>
      <c r="L307" s="54">
        <v>60000</v>
      </c>
      <c r="M307" s="53"/>
      <c r="N307" s="54">
        <v>5714</v>
      </c>
      <c r="O307" s="53"/>
      <c r="P307" s="54">
        <v>280000</v>
      </c>
      <c r="Q307" s="53"/>
      <c r="R307" s="54">
        <v>6091</v>
      </c>
      <c r="S307" s="53"/>
      <c r="T307" s="54">
        <v>400000</v>
      </c>
      <c r="U307" s="55"/>
    </row>
    <row r="308" spans="1:21" ht="301.5" customHeight="1">
      <c r="A308" s="25"/>
      <c r="B308" s="22" t="s">
        <v>175</v>
      </c>
      <c r="C308" s="17" t="s">
        <v>178</v>
      </c>
      <c r="D308" s="22" t="s">
        <v>124</v>
      </c>
      <c r="E308" s="53">
        <f>SUM(F308:U308)</f>
        <v>3006062</v>
      </c>
      <c r="F308" s="54">
        <v>5000</v>
      </c>
      <c r="G308" s="53">
        <v>515445</v>
      </c>
      <c r="H308" s="54">
        <v>0</v>
      </c>
      <c r="I308" s="53"/>
      <c r="J308" s="54">
        <v>5350</v>
      </c>
      <c r="K308" s="53">
        <v>551526</v>
      </c>
      <c r="L308" s="54">
        <v>0</v>
      </c>
      <c r="M308" s="53"/>
      <c r="N308" s="54">
        <v>5714</v>
      </c>
      <c r="O308" s="53">
        <v>589030</v>
      </c>
      <c r="P308" s="54">
        <v>450000</v>
      </c>
      <c r="Q308" s="53"/>
      <c r="R308" s="54">
        <v>6091</v>
      </c>
      <c r="S308" s="53">
        <v>627906</v>
      </c>
      <c r="T308" s="54">
        <v>250000</v>
      </c>
      <c r="U308" s="55"/>
    </row>
    <row r="309" spans="1:21" ht="154.5" customHeight="1">
      <c r="A309" s="19"/>
      <c r="B309" s="22" t="s">
        <v>931</v>
      </c>
      <c r="C309" s="17"/>
      <c r="D309" s="22"/>
      <c r="E309" s="53">
        <f t="shared" si="15"/>
        <v>364689</v>
      </c>
      <c r="F309" s="54">
        <v>82305</v>
      </c>
      <c r="G309" s="53"/>
      <c r="H309" s="54"/>
      <c r="I309" s="53"/>
      <c r="J309" s="54">
        <v>88066</v>
      </c>
      <c r="K309" s="53"/>
      <c r="L309" s="54"/>
      <c r="M309" s="53"/>
      <c r="N309" s="54">
        <v>94055</v>
      </c>
      <c r="O309" s="53"/>
      <c r="P309" s="54"/>
      <c r="Q309" s="53"/>
      <c r="R309" s="54">
        <v>100263</v>
      </c>
      <c r="S309" s="53"/>
      <c r="T309" s="54"/>
      <c r="U309" s="55"/>
    </row>
    <row r="310" spans="1:21" ht="154.5" customHeight="1">
      <c r="A310" s="21"/>
      <c r="B310" s="13"/>
      <c r="C310" s="9"/>
      <c r="D310" s="13"/>
      <c r="E310" s="47"/>
      <c r="F310" s="50"/>
      <c r="G310" s="47"/>
      <c r="H310" s="50"/>
      <c r="I310" s="47"/>
      <c r="J310" s="50"/>
      <c r="K310" s="47"/>
      <c r="L310" s="50"/>
      <c r="M310" s="47"/>
      <c r="N310" s="50"/>
      <c r="O310" s="47"/>
      <c r="P310" s="50"/>
      <c r="Q310" s="47"/>
      <c r="R310" s="50"/>
      <c r="S310" s="47"/>
      <c r="T310" s="50"/>
      <c r="U310" s="51"/>
    </row>
    <row r="311" spans="1:21" ht="133.5" customHeight="1">
      <c r="A311" s="265" t="s">
        <v>179</v>
      </c>
      <c r="B311" s="7" t="s">
        <v>181</v>
      </c>
      <c r="C311" s="246" t="s">
        <v>184</v>
      </c>
      <c r="D311" s="7" t="s">
        <v>124</v>
      </c>
      <c r="E311" s="46">
        <f t="shared" si="15"/>
        <v>0</v>
      </c>
      <c r="F311" s="48"/>
      <c r="G311" s="46"/>
      <c r="H311" s="48"/>
      <c r="I311" s="46"/>
      <c r="J311" s="48"/>
      <c r="K311" s="46"/>
      <c r="L311" s="48"/>
      <c r="M311" s="46"/>
      <c r="N311" s="48"/>
      <c r="O311" s="46"/>
      <c r="P311" s="48"/>
      <c r="Q311" s="46"/>
      <c r="R311" s="48"/>
      <c r="S311" s="46"/>
      <c r="T311" s="48"/>
      <c r="U311" s="49"/>
    </row>
    <row r="312" spans="1:21" ht="109.5" customHeight="1">
      <c r="A312" s="265"/>
      <c r="B312" s="287" t="s">
        <v>182</v>
      </c>
      <c r="C312" s="247"/>
      <c r="D312" s="9" t="s">
        <v>136</v>
      </c>
      <c r="E312" s="47"/>
      <c r="F312" s="50"/>
      <c r="G312" s="47"/>
      <c r="H312" s="50"/>
      <c r="I312" s="47"/>
      <c r="J312" s="50"/>
      <c r="K312" s="47"/>
      <c r="L312" s="50"/>
      <c r="M312" s="47"/>
      <c r="N312" s="50"/>
      <c r="O312" s="47"/>
      <c r="P312" s="50"/>
      <c r="Q312" s="47"/>
      <c r="R312" s="50"/>
      <c r="S312" s="47"/>
      <c r="T312" s="50"/>
      <c r="U312" s="51"/>
    </row>
    <row r="313" spans="1:21" ht="154.5" customHeight="1">
      <c r="A313" s="265"/>
      <c r="B313" s="287"/>
      <c r="C313" s="20"/>
      <c r="D313" s="79" t="s">
        <v>513</v>
      </c>
      <c r="E313" s="53"/>
      <c r="F313" s="50"/>
      <c r="G313" s="47"/>
      <c r="H313" s="50"/>
      <c r="I313" s="47"/>
      <c r="J313" s="50"/>
      <c r="K313" s="47"/>
      <c r="L313" s="50"/>
      <c r="M313" s="47"/>
      <c r="N313" s="50"/>
      <c r="O313" s="47"/>
      <c r="P313" s="50"/>
      <c r="Q313" s="47"/>
      <c r="R313" s="50"/>
      <c r="S313" s="47"/>
      <c r="T313" s="50"/>
      <c r="U313" s="51"/>
    </row>
    <row r="314" spans="1:21" ht="154.5" customHeight="1">
      <c r="A314" s="24" t="s">
        <v>180</v>
      </c>
      <c r="B314" s="80" t="s">
        <v>183</v>
      </c>
      <c r="C314" s="80" t="s">
        <v>185</v>
      </c>
      <c r="D314" s="11" t="s">
        <v>124</v>
      </c>
      <c r="E314" s="46">
        <f>SUM(G314:U314)</f>
        <v>443094</v>
      </c>
      <c r="F314" s="75"/>
      <c r="G314" s="75">
        <v>100000</v>
      </c>
      <c r="H314" s="75"/>
      <c r="I314" s="75"/>
      <c r="J314" s="75"/>
      <c r="K314" s="75">
        <v>107000</v>
      </c>
      <c r="L314" s="75"/>
      <c r="M314" s="75"/>
      <c r="N314" s="75"/>
      <c r="O314" s="75">
        <v>114276</v>
      </c>
      <c r="P314" s="75"/>
      <c r="Q314" s="75"/>
      <c r="R314" s="75"/>
      <c r="S314" s="75">
        <v>121818</v>
      </c>
      <c r="T314" s="75"/>
      <c r="U314" s="111"/>
    </row>
    <row r="315" spans="1:21" ht="154.5" customHeight="1">
      <c r="A315" s="25"/>
      <c r="B315" s="9"/>
      <c r="C315" s="8"/>
      <c r="D315" s="9" t="s">
        <v>347</v>
      </c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76"/>
      <c r="U315" s="112"/>
    </row>
    <row r="316" spans="1:21" ht="49.5" customHeight="1">
      <c r="A316" s="19"/>
      <c r="B316" s="9"/>
      <c r="C316" s="9"/>
      <c r="D316" s="39"/>
      <c r="E316" s="47"/>
      <c r="F316" s="50"/>
      <c r="G316" s="47"/>
      <c r="H316" s="50"/>
      <c r="I316" s="47"/>
      <c r="J316" s="50"/>
      <c r="K316" s="47"/>
      <c r="L316" s="50"/>
      <c r="M316" s="47"/>
      <c r="N316" s="50"/>
      <c r="O316" s="47"/>
      <c r="P316" s="50"/>
      <c r="Q316" s="47"/>
      <c r="R316" s="50"/>
      <c r="S316" s="47"/>
      <c r="T316" s="50"/>
      <c r="U316" s="51"/>
    </row>
    <row r="317" spans="1:21" ht="49.5" customHeight="1">
      <c r="A317" s="19"/>
      <c r="B317" s="9"/>
      <c r="C317" s="9"/>
      <c r="D317" s="39"/>
      <c r="E317" s="47"/>
      <c r="F317" s="50"/>
      <c r="G317" s="47"/>
      <c r="H317" s="50"/>
      <c r="I317" s="47"/>
      <c r="J317" s="50"/>
      <c r="K317" s="47"/>
      <c r="L317" s="50"/>
      <c r="M317" s="47"/>
      <c r="N317" s="50"/>
      <c r="O317" s="47"/>
      <c r="P317" s="50"/>
      <c r="Q317" s="47"/>
      <c r="R317" s="50"/>
      <c r="S317" s="47"/>
      <c r="T317" s="50"/>
      <c r="U317" s="51"/>
    </row>
    <row r="318" spans="1:21" s="6" customFormat="1" ht="87" customHeight="1" thickBot="1">
      <c r="A318" s="262" t="s">
        <v>397</v>
      </c>
      <c r="B318" s="263"/>
      <c r="C318" s="263"/>
      <c r="D318" s="264"/>
      <c r="E318" s="190">
        <f>SUM(E303:E317)</f>
        <v>11044220</v>
      </c>
      <c r="F318" s="190">
        <f aca="true" t="shared" si="16" ref="F318:U318">SUM(F303:F317)</f>
        <v>92305</v>
      </c>
      <c r="G318" s="190">
        <f t="shared" si="16"/>
        <v>615445</v>
      </c>
      <c r="H318" s="190">
        <f t="shared" si="16"/>
        <v>1764307</v>
      </c>
      <c r="I318" s="190">
        <f t="shared" si="16"/>
        <v>0</v>
      </c>
      <c r="J318" s="190">
        <f t="shared" si="16"/>
        <v>98766</v>
      </c>
      <c r="K318" s="190">
        <f t="shared" si="16"/>
        <v>658526</v>
      </c>
      <c r="L318" s="190">
        <f t="shared" si="16"/>
        <v>1362895</v>
      </c>
      <c r="M318" s="190">
        <f t="shared" si="16"/>
        <v>0</v>
      </c>
      <c r="N318" s="190">
        <f t="shared" si="16"/>
        <v>105483</v>
      </c>
      <c r="O318" s="190">
        <f t="shared" si="16"/>
        <v>703306</v>
      </c>
      <c r="P318" s="190">
        <f t="shared" si="16"/>
        <v>1491379</v>
      </c>
      <c r="Q318" s="190">
        <f t="shared" si="16"/>
        <v>0</v>
      </c>
      <c r="R318" s="190">
        <f t="shared" si="16"/>
        <v>112445</v>
      </c>
      <c r="S318" s="190">
        <f t="shared" si="16"/>
        <v>749724</v>
      </c>
      <c r="T318" s="190">
        <f t="shared" si="16"/>
        <v>3289639</v>
      </c>
      <c r="U318" s="192">
        <f t="shared" si="16"/>
        <v>0</v>
      </c>
    </row>
    <row r="319" spans="5:21" ht="49.5" customHeight="1"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</row>
    <row r="320" spans="1:21" s="56" customFormat="1" ht="49.5" customHeight="1">
      <c r="A320" s="276" t="s">
        <v>344</v>
      </c>
      <c r="B320" s="276"/>
      <c r="C320" s="276"/>
      <c r="D320" s="276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</row>
    <row r="321" spans="1:21" s="56" customFormat="1" ht="49.5" customHeight="1">
      <c r="A321" s="276" t="s">
        <v>334</v>
      </c>
      <c r="B321" s="276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</row>
    <row r="322" spans="1:21" ht="49.5" customHeight="1">
      <c r="A322" s="5"/>
      <c r="B322" s="5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</row>
    <row r="323" spans="1:21" ht="49.5" customHeight="1">
      <c r="A323" s="4" t="s">
        <v>335</v>
      </c>
      <c r="B323" s="6" t="s">
        <v>114</v>
      </c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</row>
    <row r="324" spans="1:21" ht="49.5" customHeight="1">
      <c r="A324" s="4" t="s">
        <v>336</v>
      </c>
      <c r="B324" s="277" t="s">
        <v>464</v>
      </c>
      <c r="C324" s="277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</row>
    <row r="325" spans="5:21" ht="49.5" customHeight="1" thickBot="1"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</row>
    <row r="326" spans="1:21" s="30" customFormat="1" ht="55.5" customHeight="1" thickBot="1">
      <c r="A326" s="281" t="s">
        <v>337</v>
      </c>
      <c r="B326" s="281" t="s">
        <v>394</v>
      </c>
      <c r="C326" s="282" t="s">
        <v>339</v>
      </c>
      <c r="D326" s="281" t="s">
        <v>340</v>
      </c>
      <c r="E326" s="297" t="s">
        <v>341</v>
      </c>
      <c r="F326" s="296" t="s">
        <v>343</v>
      </c>
      <c r="G326" s="296"/>
      <c r="H326" s="296"/>
      <c r="I326" s="296"/>
      <c r="J326" s="296"/>
      <c r="K326" s="296"/>
      <c r="L326" s="296"/>
      <c r="M326" s="296"/>
      <c r="N326" s="296"/>
      <c r="O326" s="296"/>
      <c r="P326" s="296"/>
      <c r="Q326" s="296"/>
      <c r="R326" s="296"/>
      <c r="S326" s="296"/>
      <c r="T326" s="296"/>
      <c r="U326" s="296"/>
    </row>
    <row r="327" spans="1:21" ht="49.5" customHeight="1" thickBot="1">
      <c r="A327" s="281"/>
      <c r="B327" s="281"/>
      <c r="C327" s="282"/>
      <c r="D327" s="281"/>
      <c r="E327" s="297"/>
      <c r="F327" s="296">
        <v>2004</v>
      </c>
      <c r="G327" s="296"/>
      <c r="H327" s="296"/>
      <c r="I327" s="296"/>
      <c r="J327" s="296">
        <v>2005</v>
      </c>
      <c r="K327" s="296"/>
      <c r="L327" s="296"/>
      <c r="M327" s="296"/>
      <c r="N327" s="296">
        <v>2006</v>
      </c>
      <c r="O327" s="296"/>
      <c r="P327" s="296"/>
      <c r="Q327" s="296"/>
      <c r="R327" s="296">
        <v>2007</v>
      </c>
      <c r="S327" s="296"/>
      <c r="T327" s="296"/>
      <c r="U327" s="296"/>
    </row>
    <row r="328" spans="1:21" ht="49.5" customHeight="1" thickBot="1">
      <c r="A328" s="281"/>
      <c r="B328" s="281"/>
      <c r="C328" s="282"/>
      <c r="D328" s="281"/>
      <c r="E328" s="297"/>
      <c r="F328" s="189" t="s">
        <v>342</v>
      </c>
      <c r="G328" s="189" t="s">
        <v>395</v>
      </c>
      <c r="H328" s="189" t="s">
        <v>396</v>
      </c>
      <c r="I328" s="189" t="s">
        <v>245</v>
      </c>
      <c r="J328" s="189" t="s">
        <v>342</v>
      </c>
      <c r="K328" s="189" t="s">
        <v>395</v>
      </c>
      <c r="L328" s="189" t="s">
        <v>396</v>
      </c>
      <c r="M328" s="189" t="s">
        <v>245</v>
      </c>
      <c r="N328" s="189" t="s">
        <v>342</v>
      </c>
      <c r="O328" s="189" t="s">
        <v>395</v>
      </c>
      <c r="P328" s="189" t="s">
        <v>396</v>
      </c>
      <c r="Q328" s="189" t="s">
        <v>245</v>
      </c>
      <c r="R328" s="189" t="s">
        <v>342</v>
      </c>
      <c r="S328" s="189" t="s">
        <v>395</v>
      </c>
      <c r="T328" s="189" t="s">
        <v>396</v>
      </c>
      <c r="U328" s="189" t="s">
        <v>245</v>
      </c>
    </row>
    <row r="329" spans="1:22" ht="208.5" customHeight="1">
      <c r="A329" s="261" t="s">
        <v>186</v>
      </c>
      <c r="B329" s="9" t="s">
        <v>187</v>
      </c>
      <c r="C329" s="15" t="s">
        <v>188</v>
      </c>
      <c r="D329" s="9" t="s">
        <v>288</v>
      </c>
      <c r="E329" s="294">
        <f aca="true" t="shared" si="17" ref="E329:E344">SUM(F329:U329)</f>
        <v>0</v>
      </c>
      <c r="F329" s="50"/>
      <c r="G329" s="47"/>
      <c r="H329" s="50"/>
      <c r="I329" s="47"/>
      <c r="J329" s="50"/>
      <c r="K329" s="47"/>
      <c r="L329" s="50"/>
      <c r="M329" s="47"/>
      <c r="N329" s="50"/>
      <c r="O329" s="47"/>
      <c r="P329" s="50"/>
      <c r="Q329" s="47"/>
      <c r="R329" s="50"/>
      <c r="S329" s="47"/>
      <c r="T329" s="50"/>
      <c r="U329" s="51"/>
      <c r="V329" s="29"/>
    </row>
    <row r="330" spans="1:22" ht="154.5" customHeight="1">
      <c r="A330" s="261"/>
      <c r="B330" s="9"/>
      <c r="C330" s="9" t="s">
        <v>189</v>
      </c>
      <c r="D330" s="13"/>
      <c r="E330" s="295"/>
      <c r="F330" s="50"/>
      <c r="G330" s="47"/>
      <c r="H330" s="50"/>
      <c r="I330" s="47"/>
      <c r="J330" s="50"/>
      <c r="K330" s="47"/>
      <c r="L330" s="50"/>
      <c r="M330" s="47"/>
      <c r="N330" s="50"/>
      <c r="O330" s="47"/>
      <c r="P330" s="50"/>
      <c r="Q330" s="47"/>
      <c r="R330" s="50"/>
      <c r="S330" s="47"/>
      <c r="T330" s="50"/>
      <c r="U330" s="51"/>
      <c r="V330" s="29"/>
    </row>
    <row r="331" spans="1:22" ht="331.5" customHeight="1">
      <c r="A331" s="177" t="s">
        <v>279</v>
      </c>
      <c r="B331" s="7" t="s">
        <v>818</v>
      </c>
      <c r="C331" s="77" t="s">
        <v>817</v>
      </c>
      <c r="D331" s="69" t="s">
        <v>442</v>
      </c>
      <c r="E331" s="73">
        <f t="shared" si="17"/>
        <v>266047</v>
      </c>
      <c r="F331" s="72"/>
      <c r="G331" s="73">
        <v>60043</v>
      </c>
      <c r="H331" s="72"/>
      <c r="I331" s="73"/>
      <c r="J331" s="72"/>
      <c r="K331" s="73">
        <v>64246</v>
      </c>
      <c r="L331" s="72"/>
      <c r="M331" s="73"/>
      <c r="N331" s="72"/>
      <c r="O331" s="73">
        <v>68615</v>
      </c>
      <c r="P331" s="72"/>
      <c r="Q331" s="73"/>
      <c r="R331" s="72"/>
      <c r="S331" s="73">
        <v>73143</v>
      </c>
      <c r="T331" s="72"/>
      <c r="U331" s="109"/>
      <c r="V331" s="29"/>
    </row>
    <row r="332" spans="1:22" ht="262.5" customHeight="1">
      <c r="A332" s="32"/>
      <c r="B332" s="8"/>
      <c r="C332" s="77" t="s">
        <v>127</v>
      </c>
      <c r="D332" s="69" t="s">
        <v>42</v>
      </c>
      <c r="E332" s="73">
        <f t="shared" si="17"/>
        <v>0</v>
      </c>
      <c r="F332" s="72"/>
      <c r="G332" s="73"/>
      <c r="H332" s="72"/>
      <c r="I332" s="73"/>
      <c r="J332" s="72"/>
      <c r="K332" s="73"/>
      <c r="L332" s="72"/>
      <c r="M332" s="73"/>
      <c r="N332" s="72"/>
      <c r="O332" s="73"/>
      <c r="P332" s="72"/>
      <c r="Q332" s="73"/>
      <c r="R332" s="72"/>
      <c r="S332" s="73"/>
      <c r="T332" s="48"/>
      <c r="U332" s="49"/>
      <c r="V332" s="29"/>
    </row>
    <row r="333" spans="1:22" ht="232.5" customHeight="1">
      <c r="A333" s="32"/>
      <c r="B333" s="7" t="s">
        <v>281</v>
      </c>
      <c r="C333" s="18" t="s">
        <v>126</v>
      </c>
      <c r="D333" s="17"/>
      <c r="E333" s="53">
        <f t="shared" si="17"/>
        <v>0</v>
      </c>
      <c r="F333" s="54"/>
      <c r="G333" s="53"/>
      <c r="H333" s="54"/>
      <c r="I333" s="53"/>
      <c r="J333" s="54"/>
      <c r="K333" s="53"/>
      <c r="L333" s="54"/>
      <c r="M333" s="53"/>
      <c r="N333" s="54"/>
      <c r="O333" s="53"/>
      <c r="P333" s="54"/>
      <c r="Q333" s="53"/>
      <c r="R333" s="54"/>
      <c r="S333" s="53"/>
      <c r="T333" s="50"/>
      <c r="U333" s="51"/>
      <c r="V333" s="29"/>
    </row>
    <row r="334" spans="1:22" ht="190.5" customHeight="1">
      <c r="A334" s="32"/>
      <c r="B334" s="17"/>
      <c r="C334" s="18" t="s">
        <v>710</v>
      </c>
      <c r="D334" s="17"/>
      <c r="E334" s="53">
        <f t="shared" si="17"/>
        <v>0</v>
      </c>
      <c r="F334" s="54"/>
      <c r="G334" s="53"/>
      <c r="H334" s="54"/>
      <c r="I334" s="53"/>
      <c r="J334" s="54"/>
      <c r="K334" s="53"/>
      <c r="L334" s="54"/>
      <c r="M334" s="53"/>
      <c r="N334" s="54"/>
      <c r="O334" s="53"/>
      <c r="P334" s="54"/>
      <c r="Q334" s="53"/>
      <c r="R334" s="54"/>
      <c r="S334" s="53"/>
      <c r="T334" s="54"/>
      <c r="U334" s="55"/>
      <c r="V334" s="29"/>
    </row>
    <row r="335" spans="1:22" ht="154.5" customHeight="1">
      <c r="A335" s="23" t="s">
        <v>282</v>
      </c>
      <c r="B335" s="9" t="s">
        <v>441</v>
      </c>
      <c r="C335" s="7" t="s">
        <v>280</v>
      </c>
      <c r="D335" s="11" t="s">
        <v>878</v>
      </c>
      <c r="E335" s="46">
        <f t="shared" si="17"/>
        <v>0</v>
      </c>
      <c r="F335" s="48"/>
      <c r="G335" s="46"/>
      <c r="H335" s="48"/>
      <c r="I335" s="46"/>
      <c r="J335" s="48"/>
      <c r="K335" s="46"/>
      <c r="L335" s="48"/>
      <c r="M335" s="46"/>
      <c r="N335" s="48"/>
      <c r="O335" s="46"/>
      <c r="P335" s="48"/>
      <c r="Q335" s="46"/>
      <c r="R335" s="48"/>
      <c r="S335" s="46"/>
      <c r="T335" s="48"/>
      <c r="U335" s="49"/>
      <c r="V335" s="29"/>
    </row>
    <row r="336" spans="1:22" ht="88.5" customHeight="1">
      <c r="A336" s="21"/>
      <c r="B336" s="17"/>
      <c r="C336" s="17"/>
      <c r="D336" s="22"/>
      <c r="E336" s="53"/>
      <c r="F336" s="54"/>
      <c r="G336" s="53"/>
      <c r="H336" s="54"/>
      <c r="I336" s="53"/>
      <c r="J336" s="54"/>
      <c r="K336" s="53"/>
      <c r="L336" s="54"/>
      <c r="M336" s="53"/>
      <c r="N336" s="54"/>
      <c r="O336" s="53"/>
      <c r="P336" s="54"/>
      <c r="Q336" s="53"/>
      <c r="R336" s="54"/>
      <c r="S336" s="53"/>
      <c r="T336" s="54"/>
      <c r="U336" s="55"/>
      <c r="V336" s="29"/>
    </row>
    <row r="337" spans="1:22" ht="229.5" customHeight="1">
      <c r="A337" s="21" t="s">
        <v>43</v>
      </c>
      <c r="B337" s="17" t="s">
        <v>128</v>
      </c>
      <c r="C337" s="17" t="s">
        <v>44</v>
      </c>
      <c r="D337" s="13" t="s">
        <v>443</v>
      </c>
      <c r="E337" s="53">
        <f t="shared" si="17"/>
        <v>0</v>
      </c>
      <c r="F337" s="54"/>
      <c r="G337" s="53"/>
      <c r="H337" s="54"/>
      <c r="I337" s="53"/>
      <c r="J337" s="54"/>
      <c r="K337" s="53"/>
      <c r="L337" s="54"/>
      <c r="M337" s="53"/>
      <c r="N337" s="54"/>
      <c r="O337" s="53"/>
      <c r="P337" s="54"/>
      <c r="Q337" s="53"/>
      <c r="R337" s="54"/>
      <c r="S337" s="53"/>
      <c r="T337" s="54"/>
      <c r="U337" s="55"/>
      <c r="V337" s="29"/>
    </row>
    <row r="338" spans="1:22" ht="154.5" customHeight="1">
      <c r="A338" s="23" t="s">
        <v>129</v>
      </c>
      <c r="B338" s="7" t="s">
        <v>123</v>
      </c>
      <c r="C338" s="14" t="s">
        <v>711</v>
      </c>
      <c r="D338" s="7" t="s">
        <v>443</v>
      </c>
      <c r="E338" s="75">
        <f t="shared" si="17"/>
        <v>0</v>
      </c>
      <c r="F338" s="48"/>
      <c r="G338" s="46"/>
      <c r="H338" s="48"/>
      <c r="I338" s="46"/>
      <c r="J338" s="48"/>
      <c r="K338" s="46"/>
      <c r="L338" s="48"/>
      <c r="M338" s="46"/>
      <c r="N338" s="48"/>
      <c r="O338" s="46"/>
      <c r="P338" s="48"/>
      <c r="Q338" s="46"/>
      <c r="R338" s="48"/>
      <c r="S338" s="46"/>
      <c r="T338" s="48"/>
      <c r="U338" s="49"/>
      <c r="V338" s="29"/>
    </row>
    <row r="339" spans="1:22" ht="154.5" customHeight="1">
      <c r="A339" s="21"/>
      <c r="B339" s="17" t="s">
        <v>130</v>
      </c>
      <c r="C339" s="16"/>
      <c r="D339" s="17"/>
      <c r="E339" s="76">
        <f t="shared" si="17"/>
        <v>194961</v>
      </c>
      <c r="F339" s="54">
        <v>44000</v>
      </c>
      <c r="G339" s="53"/>
      <c r="H339" s="54"/>
      <c r="I339" s="53"/>
      <c r="J339" s="54">
        <v>47080</v>
      </c>
      <c r="K339" s="53"/>
      <c r="L339" s="54"/>
      <c r="M339" s="53"/>
      <c r="N339" s="54">
        <v>50281</v>
      </c>
      <c r="O339" s="53"/>
      <c r="P339" s="54"/>
      <c r="Q339" s="53"/>
      <c r="R339" s="54">
        <v>53600</v>
      </c>
      <c r="S339" s="53"/>
      <c r="T339" s="54"/>
      <c r="U339" s="55"/>
      <c r="V339" s="29"/>
    </row>
    <row r="340" spans="1:22" ht="154.5" customHeight="1">
      <c r="A340" s="261" t="s">
        <v>131</v>
      </c>
      <c r="B340" s="9" t="s">
        <v>132</v>
      </c>
      <c r="C340" s="9" t="s">
        <v>712</v>
      </c>
      <c r="D340" s="13" t="s">
        <v>443</v>
      </c>
      <c r="E340" s="47">
        <f t="shared" si="17"/>
        <v>0</v>
      </c>
      <c r="F340" s="50"/>
      <c r="G340" s="47"/>
      <c r="H340" s="50"/>
      <c r="I340" s="47"/>
      <c r="J340" s="50"/>
      <c r="K340" s="47"/>
      <c r="L340" s="50"/>
      <c r="M340" s="47"/>
      <c r="N340" s="50"/>
      <c r="O340" s="47"/>
      <c r="P340" s="50"/>
      <c r="Q340" s="47"/>
      <c r="R340" s="50"/>
      <c r="S340" s="47"/>
      <c r="T340" s="50"/>
      <c r="U340" s="51"/>
      <c r="V340" s="29"/>
    </row>
    <row r="341" spans="1:22" ht="223.5" customHeight="1">
      <c r="A341" s="261"/>
      <c r="B341" s="9" t="s">
        <v>130</v>
      </c>
      <c r="C341" s="15" t="s">
        <v>45</v>
      </c>
      <c r="D341" s="17"/>
      <c r="E341" s="52">
        <f t="shared" si="17"/>
        <v>0</v>
      </c>
      <c r="F341" s="50"/>
      <c r="G341" s="47"/>
      <c r="H341" s="50"/>
      <c r="I341" s="47"/>
      <c r="J341" s="50"/>
      <c r="K341" s="47"/>
      <c r="L341" s="50"/>
      <c r="M341" s="47"/>
      <c r="N341" s="50"/>
      <c r="O341" s="47"/>
      <c r="P341" s="50"/>
      <c r="Q341" s="47"/>
      <c r="R341" s="50"/>
      <c r="S341" s="47"/>
      <c r="T341" s="50"/>
      <c r="U341" s="51"/>
      <c r="V341" s="29"/>
    </row>
    <row r="342" spans="1:22" ht="238.5" customHeight="1">
      <c r="A342" s="110" t="s">
        <v>46</v>
      </c>
      <c r="B342" s="69" t="s">
        <v>47</v>
      </c>
      <c r="C342" s="69" t="s">
        <v>895</v>
      </c>
      <c r="D342" s="22" t="s">
        <v>443</v>
      </c>
      <c r="E342" s="73">
        <f t="shared" si="17"/>
        <v>0</v>
      </c>
      <c r="F342" s="72"/>
      <c r="G342" s="73"/>
      <c r="H342" s="72"/>
      <c r="I342" s="73"/>
      <c r="J342" s="72"/>
      <c r="K342" s="73"/>
      <c r="L342" s="72"/>
      <c r="M342" s="73"/>
      <c r="N342" s="72"/>
      <c r="O342" s="73"/>
      <c r="P342" s="72"/>
      <c r="Q342" s="73"/>
      <c r="R342" s="72"/>
      <c r="S342" s="73"/>
      <c r="T342" s="72"/>
      <c r="U342" s="109"/>
      <c r="V342" s="29"/>
    </row>
    <row r="343" spans="1:22" ht="241.5" customHeight="1">
      <c r="A343" s="21" t="s">
        <v>133</v>
      </c>
      <c r="B343" s="17" t="s">
        <v>120</v>
      </c>
      <c r="C343" s="17" t="s">
        <v>872</v>
      </c>
      <c r="D343" s="69" t="s">
        <v>879</v>
      </c>
      <c r="E343" s="53">
        <f t="shared" si="17"/>
        <v>88619</v>
      </c>
      <c r="F343" s="54">
        <v>20000</v>
      </c>
      <c r="G343" s="53"/>
      <c r="H343" s="54"/>
      <c r="I343" s="53"/>
      <c r="J343" s="54">
        <v>21400</v>
      </c>
      <c r="K343" s="53"/>
      <c r="L343" s="54"/>
      <c r="M343" s="53"/>
      <c r="N343" s="54">
        <v>22855</v>
      </c>
      <c r="O343" s="53"/>
      <c r="P343" s="54"/>
      <c r="Q343" s="53"/>
      <c r="R343" s="54">
        <v>24364</v>
      </c>
      <c r="S343" s="53"/>
      <c r="T343" s="54"/>
      <c r="U343" s="55"/>
      <c r="V343" s="29"/>
    </row>
    <row r="344" spans="1:22" ht="241.5" customHeight="1">
      <c r="A344" s="19" t="s">
        <v>283</v>
      </c>
      <c r="B344" s="9" t="s">
        <v>354</v>
      </c>
      <c r="C344" s="9" t="s">
        <v>355</v>
      </c>
      <c r="D344" s="13" t="s">
        <v>879</v>
      </c>
      <c r="E344" s="47">
        <f t="shared" si="17"/>
        <v>0</v>
      </c>
      <c r="F344" s="50"/>
      <c r="G344" s="47"/>
      <c r="H344" s="50"/>
      <c r="I344" s="47"/>
      <c r="J344" s="50"/>
      <c r="K344" s="47"/>
      <c r="L344" s="50"/>
      <c r="M344" s="47"/>
      <c r="N344" s="50"/>
      <c r="O344" s="47"/>
      <c r="P344" s="50"/>
      <c r="Q344" s="47"/>
      <c r="R344" s="50"/>
      <c r="S344" s="47"/>
      <c r="T344" s="50"/>
      <c r="U344" s="51"/>
      <c r="V344" s="29"/>
    </row>
    <row r="345" spans="1:22" ht="79.5" customHeight="1" thickBot="1">
      <c r="A345" s="262" t="s">
        <v>397</v>
      </c>
      <c r="B345" s="263"/>
      <c r="C345" s="263"/>
      <c r="D345" s="264"/>
      <c r="E345" s="190">
        <f aca="true" t="shared" si="18" ref="E345:U345">SUM(E329:E344)</f>
        <v>549627</v>
      </c>
      <c r="F345" s="190">
        <f t="shared" si="18"/>
        <v>64000</v>
      </c>
      <c r="G345" s="190">
        <f t="shared" si="18"/>
        <v>60043</v>
      </c>
      <c r="H345" s="190">
        <f t="shared" si="18"/>
        <v>0</v>
      </c>
      <c r="I345" s="190">
        <f t="shared" si="18"/>
        <v>0</v>
      </c>
      <c r="J345" s="190">
        <f t="shared" si="18"/>
        <v>68480</v>
      </c>
      <c r="K345" s="190">
        <f t="shared" si="18"/>
        <v>64246</v>
      </c>
      <c r="L345" s="190">
        <f t="shared" si="18"/>
        <v>0</v>
      </c>
      <c r="M345" s="190">
        <f t="shared" si="18"/>
        <v>0</v>
      </c>
      <c r="N345" s="190">
        <f t="shared" si="18"/>
        <v>73136</v>
      </c>
      <c r="O345" s="190">
        <f t="shared" si="18"/>
        <v>68615</v>
      </c>
      <c r="P345" s="190">
        <f t="shared" si="18"/>
        <v>0</v>
      </c>
      <c r="Q345" s="190">
        <f t="shared" si="18"/>
        <v>0</v>
      </c>
      <c r="R345" s="190">
        <f t="shared" si="18"/>
        <v>77964</v>
      </c>
      <c r="S345" s="190">
        <f t="shared" si="18"/>
        <v>73143</v>
      </c>
      <c r="T345" s="190">
        <f t="shared" si="18"/>
        <v>0</v>
      </c>
      <c r="U345" s="192">
        <f t="shared" si="18"/>
        <v>0</v>
      </c>
      <c r="V345" s="29"/>
    </row>
    <row r="346" spans="1:22" ht="49.5" customHeight="1">
      <c r="A346" s="40"/>
      <c r="B346" s="40"/>
      <c r="C346" s="40"/>
      <c r="D346" s="4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29"/>
    </row>
    <row r="347" spans="1:22" s="56" customFormat="1" ht="49.5" customHeight="1">
      <c r="A347" s="276" t="s">
        <v>344</v>
      </c>
      <c r="B347" s="276"/>
      <c r="C347" s="276"/>
      <c r="D347" s="276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61"/>
    </row>
    <row r="348" spans="1:22" s="56" customFormat="1" ht="49.5" customHeight="1">
      <c r="A348" s="276" t="s">
        <v>334</v>
      </c>
      <c r="B348" s="276"/>
      <c r="D348" s="60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61"/>
    </row>
    <row r="349" spans="1:22" ht="49.5" customHeight="1">
      <c r="A349" s="5"/>
      <c r="B349" s="5"/>
      <c r="D349" s="12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29"/>
    </row>
    <row r="350" spans="1:22" ht="49.5" customHeight="1">
      <c r="A350" s="4" t="s">
        <v>335</v>
      </c>
      <c r="B350" s="6" t="s">
        <v>114</v>
      </c>
      <c r="D350" s="12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29"/>
    </row>
    <row r="351" spans="1:22" ht="49.5" customHeight="1">
      <c r="A351" s="4" t="s">
        <v>336</v>
      </c>
      <c r="B351" s="6" t="s">
        <v>465</v>
      </c>
      <c r="D351" s="12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29"/>
    </row>
    <row r="352" spans="1:22" ht="49.5" customHeight="1" thickBot="1">
      <c r="A352" s="12"/>
      <c r="B352" s="12"/>
      <c r="C352" s="12"/>
      <c r="D352" s="12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29"/>
    </row>
    <row r="353" spans="1:21" s="30" customFormat="1" ht="55.5" customHeight="1" thickBot="1">
      <c r="A353" s="281" t="s">
        <v>337</v>
      </c>
      <c r="B353" s="281" t="s">
        <v>394</v>
      </c>
      <c r="C353" s="282" t="s">
        <v>339</v>
      </c>
      <c r="D353" s="281" t="s">
        <v>340</v>
      </c>
      <c r="E353" s="296" t="s">
        <v>341</v>
      </c>
      <c r="F353" s="296" t="s">
        <v>343</v>
      </c>
      <c r="G353" s="296"/>
      <c r="H353" s="296"/>
      <c r="I353" s="296"/>
      <c r="J353" s="296"/>
      <c r="K353" s="296"/>
      <c r="L353" s="296"/>
      <c r="M353" s="296"/>
      <c r="N353" s="296"/>
      <c r="O353" s="296"/>
      <c r="P353" s="296"/>
      <c r="Q353" s="296"/>
      <c r="R353" s="296"/>
      <c r="S353" s="296"/>
      <c r="T353" s="296"/>
      <c r="U353" s="296"/>
    </row>
    <row r="354" spans="1:21" ht="55.5" customHeight="1" thickBot="1">
      <c r="A354" s="281"/>
      <c r="B354" s="281"/>
      <c r="C354" s="282"/>
      <c r="D354" s="281"/>
      <c r="E354" s="296"/>
      <c r="F354" s="296">
        <v>2004</v>
      </c>
      <c r="G354" s="296"/>
      <c r="H354" s="296"/>
      <c r="I354" s="296"/>
      <c r="J354" s="296">
        <v>2005</v>
      </c>
      <c r="K354" s="296"/>
      <c r="L354" s="296"/>
      <c r="M354" s="296"/>
      <c r="N354" s="296">
        <v>2006</v>
      </c>
      <c r="O354" s="296"/>
      <c r="P354" s="296"/>
      <c r="Q354" s="296"/>
      <c r="R354" s="296">
        <v>2007</v>
      </c>
      <c r="S354" s="296"/>
      <c r="T354" s="296"/>
      <c r="U354" s="296"/>
    </row>
    <row r="355" spans="1:21" ht="55.5" customHeight="1" thickBot="1">
      <c r="A355" s="281"/>
      <c r="B355" s="281"/>
      <c r="C355" s="282"/>
      <c r="D355" s="281"/>
      <c r="E355" s="296"/>
      <c r="F355" s="189" t="s">
        <v>342</v>
      </c>
      <c r="G355" s="189" t="s">
        <v>395</v>
      </c>
      <c r="H355" s="189" t="s">
        <v>396</v>
      </c>
      <c r="I355" s="189" t="s">
        <v>245</v>
      </c>
      <c r="J355" s="189" t="s">
        <v>342</v>
      </c>
      <c r="K355" s="189" t="s">
        <v>395</v>
      </c>
      <c r="L355" s="189" t="s">
        <v>396</v>
      </c>
      <c r="M355" s="189" t="s">
        <v>245</v>
      </c>
      <c r="N355" s="189" t="s">
        <v>342</v>
      </c>
      <c r="O355" s="189" t="s">
        <v>395</v>
      </c>
      <c r="P355" s="189" t="s">
        <v>396</v>
      </c>
      <c r="Q355" s="189" t="s">
        <v>245</v>
      </c>
      <c r="R355" s="189" t="s">
        <v>342</v>
      </c>
      <c r="S355" s="189" t="s">
        <v>395</v>
      </c>
      <c r="T355" s="189" t="s">
        <v>396</v>
      </c>
      <c r="U355" s="189" t="s">
        <v>245</v>
      </c>
    </row>
    <row r="356" spans="1:22" ht="154.5" customHeight="1">
      <c r="A356" s="32" t="s">
        <v>284</v>
      </c>
      <c r="B356" s="9" t="s">
        <v>356</v>
      </c>
      <c r="C356" s="9" t="s">
        <v>48</v>
      </c>
      <c r="D356" s="13" t="s">
        <v>748</v>
      </c>
      <c r="E356" s="47">
        <f aca="true" t="shared" si="19" ref="E356:E365">SUM(F356:U356)</f>
        <v>0</v>
      </c>
      <c r="F356" s="50"/>
      <c r="G356" s="47"/>
      <c r="H356" s="50"/>
      <c r="I356" s="47"/>
      <c r="J356" s="50"/>
      <c r="K356" s="47"/>
      <c r="L356" s="50"/>
      <c r="M356" s="47"/>
      <c r="N356" s="50"/>
      <c r="O356" s="47"/>
      <c r="P356" s="50"/>
      <c r="Q356" s="47"/>
      <c r="R356" s="50"/>
      <c r="S356" s="47"/>
      <c r="T356" s="50"/>
      <c r="U356" s="51"/>
      <c r="V356" s="29"/>
    </row>
    <row r="357" spans="1:22" ht="154.5" customHeight="1">
      <c r="A357" s="32"/>
      <c r="B357" s="27"/>
      <c r="C357" s="17"/>
      <c r="D357" s="22"/>
      <c r="E357" s="53"/>
      <c r="F357" s="54"/>
      <c r="G357" s="53"/>
      <c r="H357" s="54"/>
      <c r="I357" s="53"/>
      <c r="J357" s="54"/>
      <c r="K357" s="53"/>
      <c r="L357" s="54"/>
      <c r="M357" s="53"/>
      <c r="N357" s="54"/>
      <c r="O357" s="53"/>
      <c r="P357" s="54"/>
      <c r="Q357" s="53"/>
      <c r="R357" s="54"/>
      <c r="S357" s="53"/>
      <c r="T357" s="54"/>
      <c r="U357" s="55"/>
      <c r="V357" s="29"/>
    </row>
    <row r="358" spans="1:22" ht="265.5" customHeight="1">
      <c r="A358" s="24" t="s">
        <v>49</v>
      </c>
      <c r="B358" s="22" t="s">
        <v>50</v>
      </c>
      <c r="C358" s="17" t="s">
        <v>357</v>
      </c>
      <c r="D358" s="22" t="s">
        <v>746</v>
      </c>
      <c r="E358" s="53">
        <f t="shared" si="19"/>
        <v>0</v>
      </c>
      <c r="F358" s="54"/>
      <c r="G358" s="53"/>
      <c r="H358" s="54"/>
      <c r="I358" s="53"/>
      <c r="J358" s="54"/>
      <c r="K358" s="53"/>
      <c r="L358" s="54"/>
      <c r="M358" s="53"/>
      <c r="N358" s="54"/>
      <c r="O358" s="53"/>
      <c r="P358" s="54"/>
      <c r="Q358" s="53"/>
      <c r="R358" s="54"/>
      <c r="S358" s="53"/>
      <c r="T358" s="54"/>
      <c r="U358" s="55"/>
      <c r="V358" s="29"/>
    </row>
    <row r="359" spans="1:22" ht="271.5" customHeight="1">
      <c r="A359" s="25"/>
      <c r="B359" s="71" t="s">
        <v>51</v>
      </c>
      <c r="C359" s="69" t="s">
        <v>747</v>
      </c>
      <c r="D359" s="69"/>
      <c r="E359" s="73">
        <f t="shared" si="19"/>
        <v>88765</v>
      </c>
      <c r="F359" s="73"/>
      <c r="G359" s="73">
        <v>20033</v>
      </c>
      <c r="H359" s="73"/>
      <c r="I359" s="73"/>
      <c r="J359" s="73"/>
      <c r="K359" s="73">
        <v>21435</v>
      </c>
      <c r="L359" s="73"/>
      <c r="M359" s="73"/>
      <c r="N359" s="73"/>
      <c r="O359" s="73">
        <v>22893</v>
      </c>
      <c r="P359" s="73"/>
      <c r="Q359" s="73"/>
      <c r="R359" s="73"/>
      <c r="S359" s="73">
        <v>24404</v>
      </c>
      <c r="T359" s="73"/>
      <c r="U359" s="109"/>
      <c r="V359" s="29"/>
    </row>
    <row r="360" spans="1:22" ht="328.5" customHeight="1">
      <c r="A360" s="19"/>
      <c r="B360" s="71" t="s">
        <v>875</v>
      </c>
      <c r="C360" s="69" t="s">
        <v>358</v>
      </c>
      <c r="D360" s="69"/>
      <c r="E360" s="73">
        <f t="shared" si="19"/>
        <v>66464</v>
      </c>
      <c r="F360" s="73"/>
      <c r="G360" s="73">
        <v>15000</v>
      </c>
      <c r="H360" s="73"/>
      <c r="I360" s="73"/>
      <c r="J360" s="73"/>
      <c r="K360" s="73">
        <v>16050</v>
      </c>
      <c r="L360" s="73"/>
      <c r="M360" s="73"/>
      <c r="N360" s="73"/>
      <c r="O360" s="73">
        <v>17141</v>
      </c>
      <c r="P360" s="73"/>
      <c r="Q360" s="73"/>
      <c r="R360" s="73"/>
      <c r="S360" s="73">
        <v>18273</v>
      </c>
      <c r="T360" s="73"/>
      <c r="U360" s="109"/>
      <c r="V360" s="29"/>
    </row>
    <row r="361" spans="1:22" ht="229.5" customHeight="1">
      <c r="A361" s="19"/>
      <c r="B361" s="71" t="s">
        <v>466</v>
      </c>
      <c r="C361" s="69" t="s">
        <v>52</v>
      </c>
      <c r="D361" s="69" t="s">
        <v>879</v>
      </c>
      <c r="E361" s="73">
        <f t="shared" si="19"/>
        <v>0</v>
      </c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109"/>
      <c r="V361" s="29"/>
    </row>
    <row r="362" spans="1:22" ht="208.5" customHeight="1">
      <c r="A362" s="19"/>
      <c r="B362" s="71" t="s">
        <v>53</v>
      </c>
      <c r="C362" s="69" t="s">
        <v>749</v>
      </c>
      <c r="D362" s="69"/>
      <c r="E362" s="73">
        <f t="shared" si="19"/>
        <v>44309</v>
      </c>
      <c r="F362" s="73"/>
      <c r="G362" s="73">
        <v>10000</v>
      </c>
      <c r="H362" s="73"/>
      <c r="I362" s="73"/>
      <c r="J362" s="73"/>
      <c r="K362" s="73">
        <v>10700</v>
      </c>
      <c r="L362" s="73"/>
      <c r="M362" s="73"/>
      <c r="N362" s="73"/>
      <c r="O362" s="73">
        <v>11428</v>
      </c>
      <c r="P362" s="73"/>
      <c r="Q362" s="73"/>
      <c r="R362" s="73"/>
      <c r="S362" s="73">
        <v>12181</v>
      </c>
      <c r="T362" s="73"/>
      <c r="U362" s="109"/>
      <c r="V362" s="29"/>
    </row>
    <row r="363" spans="1:22" ht="175.5" customHeight="1">
      <c r="A363" s="19"/>
      <c r="B363" s="71" t="s">
        <v>54</v>
      </c>
      <c r="C363" s="69" t="s">
        <v>467</v>
      </c>
      <c r="D363" s="69"/>
      <c r="E363" s="73">
        <f t="shared" si="19"/>
        <v>0</v>
      </c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109"/>
      <c r="V363" s="29"/>
    </row>
    <row r="364" spans="1:22" ht="178.5" customHeight="1">
      <c r="A364" s="19"/>
      <c r="B364" s="71" t="s">
        <v>55</v>
      </c>
      <c r="C364" s="69" t="s">
        <v>750</v>
      </c>
      <c r="D364" s="69"/>
      <c r="E364" s="73">
        <f t="shared" si="19"/>
        <v>0</v>
      </c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109"/>
      <c r="V364" s="29"/>
    </row>
    <row r="365" spans="1:22" ht="184.5" customHeight="1">
      <c r="A365" s="19"/>
      <c r="B365" s="71" t="s">
        <v>56</v>
      </c>
      <c r="C365" s="69" t="s">
        <v>751</v>
      </c>
      <c r="D365" s="69"/>
      <c r="E365" s="73">
        <f t="shared" si="19"/>
        <v>0</v>
      </c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109"/>
      <c r="V365" s="29"/>
    </row>
    <row r="366" spans="1:22" ht="154.5" customHeight="1">
      <c r="A366" s="19"/>
      <c r="B366" s="12"/>
      <c r="C366" s="9"/>
      <c r="D366" s="12"/>
      <c r="E366" s="47"/>
      <c r="F366" s="50"/>
      <c r="G366" s="47"/>
      <c r="H366" s="50"/>
      <c r="I366" s="47"/>
      <c r="J366" s="50"/>
      <c r="K366" s="47"/>
      <c r="L366" s="50"/>
      <c r="M366" s="47"/>
      <c r="N366" s="50"/>
      <c r="O366" s="47"/>
      <c r="P366" s="50"/>
      <c r="Q366" s="47"/>
      <c r="R366" s="50"/>
      <c r="S366" s="47"/>
      <c r="T366" s="50"/>
      <c r="U366" s="51"/>
      <c r="V366" s="29"/>
    </row>
    <row r="367" spans="1:22" ht="49.5" customHeight="1">
      <c r="A367" s="21"/>
      <c r="B367" s="20"/>
      <c r="C367" s="9"/>
      <c r="D367" s="12"/>
      <c r="E367" s="47"/>
      <c r="F367" s="50"/>
      <c r="G367" s="47"/>
      <c r="H367" s="50"/>
      <c r="I367" s="47"/>
      <c r="J367" s="50"/>
      <c r="K367" s="47"/>
      <c r="L367" s="50"/>
      <c r="M367" s="47"/>
      <c r="N367" s="50"/>
      <c r="O367" s="47"/>
      <c r="P367" s="50"/>
      <c r="Q367" s="47"/>
      <c r="R367" s="50"/>
      <c r="S367" s="47"/>
      <c r="T367" s="50"/>
      <c r="U367" s="51"/>
      <c r="V367" s="29"/>
    </row>
    <row r="368" spans="1:22" ht="79.5" customHeight="1" thickBot="1">
      <c r="A368" s="278" t="s">
        <v>397</v>
      </c>
      <c r="B368" s="279"/>
      <c r="C368" s="279"/>
      <c r="D368" s="280"/>
      <c r="E368" s="191">
        <f>SUM(E356:E367)</f>
        <v>199538</v>
      </c>
      <c r="F368" s="191">
        <f aca="true" t="shared" si="20" ref="F368:U368">SUM(F356:F367)</f>
        <v>0</v>
      </c>
      <c r="G368" s="191">
        <f t="shared" si="20"/>
        <v>45033</v>
      </c>
      <c r="H368" s="191">
        <f t="shared" si="20"/>
        <v>0</v>
      </c>
      <c r="I368" s="191">
        <f t="shared" si="20"/>
        <v>0</v>
      </c>
      <c r="J368" s="191">
        <f t="shared" si="20"/>
        <v>0</v>
      </c>
      <c r="K368" s="191">
        <f t="shared" si="20"/>
        <v>48185</v>
      </c>
      <c r="L368" s="191">
        <f t="shared" si="20"/>
        <v>0</v>
      </c>
      <c r="M368" s="191">
        <f t="shared" si="20"/>
        <v>0</v>
      </c>
      <c r="N368" s="191">
        <f t="shared" si="20"/>
        <v>0</v>
      </c>
      <c r="O368" s="191">
        <f t="shared" si="20"/>
        <v>51462</v>
      </c>
      <c r="P368" s="191">
        <f t="shared" si="20"/>
        <v>0</v>
      </c>
      <c r="Q368" s="191">
        <f t="shared" si="20"/>
        <v>0</v>
      </c>
      <c r="R368" s="191">
        <f t="shared" si="20"/>
        <v>0</v>
      </c>
      <c r="S368" s="191">
        <f t="shared" si="20"/>
        <v>54858</v>
      </c>
      <c r="T368" s="191">
        <f t="shared" si="20"/>
        <v>0</v>
      </c>
      <c r="U368" s="193">
        <f t="shared" si="20"/>
        <v>0</v>
      </c>
      <c r="V368" s="29"/>
    </row>
    <row r="369" spans="5:21" ht="49.5" customHeight="1"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</row>
    <row r="370" spans="1:21" s="56" customFormat="1" ht="49.5" customHeight="1">
      <c r="A370" s="276" t="s">
        <v>344</v>
      </c>
      <c r="B370" s="276"/>
      <c r="C370" s="276"/>
      <c r="D370" s="276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</row>
    <row r="371" spans="1:21" s="56" customFormat="1" ht="49.5" customHeight="1">
      <c r="A371" s="276" t="s">
        <v>334</v>
      </c>
      <c r="B371" s="276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</row>
    <row r="372" spans="1:21" ht="49.5" customHeight="1">
      <c r="A372" s="5"/>
      <c r="B372" s="5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</row>
    <row r="373" spans="1:21" ht="49.5" customHeight="1">
      <c r="A373" s="4" t="s">
        <v>335</v>
      </c>
      <c r="B373" s="6" t="s">
        <v>114</v>
      </c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</row>
    <row r="374" spans="1:21" ht="49.5" customHeight="1">
      <c r="A374" s="4" t="s">
        <v>336</v>
      </c>
      <c r="B374" s="6" t="s">
        <v>359</v>
      </c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</row>
    <row r="375" spans="5:21" ht="49.5" customHeight="1" thickBot="1"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</row>
    <row r="376" spans="1:21" s="30" customFormat="1" ht="55.5" customHeight="1" thickBot="1">
      <c r="A376" s="281" t="s">
        <v>337</v>
      </c>
      <c r="B376" s="281" t="s">
        <v>394</v>
      </c>
      <c r="C376" s="282" t="s">
        <v>339</v>
      </c>
      <c r="D376" s="281" t="s">
        <v>340</v>
      </c>
      <c r="E376" s="296" t="s">
        <v>341</v>
      </c>
      <c r="F376" s="296" t="s">
        <v>343</v>
      </c>
      <c r="G376" s="296"/>
      <c r="H376" s="296"/>
      <c r="I376" s="296"/>
      <c r="J376" s="296"/>
      <c r="K376" s="296"/>
      <c r="L376" s="296"/>
      <c r="M376" s="296"/>
      <c r="N376" s="296"/>
      <c r="O376" s="296"/>
      <c r="P376" s="296"/>
      <c r="Q376" s="296"/>
      <c r="R376" s="296"/>
      <c r="S376" s="296"/>
      <c r="T376" s="296"/>
      <c r="U376" s="296"/>
    </row>
    <row r="377" spans="1:21" ht="49.5" customHeight="1" thickBot="1">
      <c r="A377" s="281"/>
      <c r="B377" s="281"/>
      <c r="C377" s="282"/>
      <c r="D377" s="281"/>
      <c r="E377" s="297"/>
      <c r="F377" s="296">
        <v>2004</v>
      </c>
      <c r="G377" s="296"/>
      <c r="H377" s="296"/>
      <c r="I377" s="296"/>
      <c r="J377" s="296">
        <v>2005</v>
      </c>
      <c r="K377" s="296"/>
      <c r="L377" s="296"/>
      <c r="M377" s="296"/>
      <c r="N377" s="296">
        <v>2006</v>
      </c>
      <c r="O377" s="296"/>
      <c r="P377" s="296"/>
      <c r="Q377" s="296"/>
      <c r="R377" s="296">
        <v>2007</v>
      </c>
      <c r="S377" s="296"/>
      <c r="T377" s="296"/>
      <c r="U377" s="296"/>
    </row>
    <row r="378" spans="1:21" ht="49.5" customHeight="1" thickBot="1">
      <c r="A378" s="281"/>
      <c r="B378" s="281"/>
      <c r="C378" s="282"/>
      <c r="D378" s="281"/>
      <c r="E378" s="297"/>
      <c r="F378" s="189" t="s">
        <v>342</v>
      </c>
      <c r="G378" s="189" t="s">
        <v>395</v>
      </c>
      <c r="H378" s="189" t="s">
        <v>396</v>
      </c>
      <c r="I378" s="189" t="s">
        <v>245</v>
      </c>
      <c r="J378" s="189" t="s">
        <v>342</v>
      </c>
      <c r="K378" s="189" t="s">
        <v>395</v>
      </c>
      <c r="L378" s="189" t="s">
        <v>396</v>
      </c>
      <c r="M378" s="189" t="s">
        <v>245</v>
      </c>
      <c r="N378" s="189" t="s">
        <v>342</v>
      </c>
      <c r="O378" s="189" t="s">
        <v>395</v>
      </c>
      <c r="P378" s="189" t="s">
        <v>396</v>
      </c>
      <c r="Q378" s="189" t="s">
        <v>245</v>
      </c>
      <c r="R378" s="189" t="s">
        <v>342</v>
      </c>
      <c r="S378" s="189" t="s">
        <v>395</v>
      </c>
      <c r="T378" s="189" t="s">
        <v>396</v>
      </c>
      <c r="U378" s="189" t="s">
        <v>245</v>
      </c>
    </row>
    <row r="379" spans="1:22" ht="256.5" customHeight="1">
      <c r="A379" s="25" t="s">
        <v>57</v>
      </c>
      <c r="B379" s="22" t="s">
        <v>468</v>
      </c>
      <c r="C379" s="17" t="s">
        <v>360</v>
      </c>
      <c r="D379" s="17" t="s">
        <v>888</v>
      </c>
      <c r="E379" s="53">
        <f aca="true" t="shared" si="21" ref="E379:E385">SUM(F379:U379)</f>
        <v>3416511</v>
      </c>
      <c r="F379" s="53">
        <f>220500+335269</f>
        <v>555769</v>
      </c>
      <c r="G379" s="53">
        <v>262599</v>
      </c>
      <c r="H379" s="53"/>
      <c r="I379" s="53"/>
      <c r="J379" s="53">
        <f>235935+358738</f>
        <v>594673</v>
      </c>
      <c r="K379" s="53">
        <v>280981</v>
      </c>
      <c r="L379" s="53"/>
      <c r="M379" s="53"/>
      <c r="N379" s="53">
        <f>63449+383132</f>
        <v>446581</v>
      </c>
      <c r="O379" s="53">
        <v>300088</v>
      </c>
      <c r="P379" s="53"/>
      <c r="Q379" s="53"/>
      <c r="R379" s="53">
        <f>247508+408419</f>
        <v>655927</v>
      </c>
      <c r="S379" s="53">
        <v>319893</v>
      </c>
      <c r="T379" s="53"/>
      <c r="U379" s="55"/>
      <c r="V379" s="65"/>
    </row>
    <row r="380" spans="1:22" ht="268.5" customHeight="1">
      <c r="A380" s="19"/>
      <c r="B380" s="71" t="s">
        <v>361</v>
      </c>
      <c r="C380" s="69" t="s">
        <v>362</v>
      </c>
      <c r="D380" s="69" t="s">
        <v>889</v>
      </c>
      <c r="E380" s="73">
        <f t="shared" si="21"/>
        <v>0</v>
      </c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109"/>
      <c r="V380" s="29"/>
    </row>
    <row r="381" spans="1:22" ht="256.5" customHeight="1">
      <c r="A381" s="19"/>
      <c r="B381" s="71" t="s">
        <v>491</v>
      </c>
      <c r="C381" s="69" t="s">
        <v>492</v>
      </c>
      <c r="D381" s="69" t="s">
        <v>363</v>
      </c>
      <c r="E381" s="73">
        <f t="shared" si="21"/>
        <v>0</v>
      </c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109"/>
      <c r="V381" s="29"/>
    </row>
    <row r="382" spans="1:22" ht="154.5" customHeight="1">
      <c r="A382" s="19"/>
      <c r="B382" s="13" t="s">
        <v>876</v>
      </c>
      <c r="C382" s="15" t="s">
        <v>493</v>
      </c>
      <c r="D382" s="9" t="s">
        <v>890</v>
      </c>
      <c r="E382" s="47">
        <f t="shared" si="21"/>
        <v>165722</v>
      </c>
      <c r="F382" s="50"/>
      <c r="G382" s="47">
        <v>37401</v>
      </c>
      <c r="H382" s="50"/>
      <c r="I382" s="47"/>
      <c r="J382" s="50"/>
      <c r="K382" s="47">
        <v>40019</v>
      </c>
      <c r="L382" s="50"/>
      <c r="M382" s="47"/>
      <c r="N382" s="50"/>
      <c r="O382" s="47">
        <v>42740</v>
      </c>
      <c r="P382" s="50"/>
      <c r="Q382" s="47"/>
      <c r="R382" s="50"/>
      <c r="S382" s="47">
        <v>45562</v>
      </c>
      <c r="T382" s="50"/>
      <c r="U382" s="51"/>
      <c r="V382" s="29"/>
    </row>
    <row r="383" spans="1:22" ht="154.5" customHeight="1">
      <c r="A383" s="25"/>
      <c r="B383" s="13"/>
      <c r="C383" s="20"/>
      <c r="D383" s="8"/>
      <c r="E383" s="47"/>
      <c r="F383" s="50"/>
      <c r="G383" s="47"/>
      <c r="H383" s="50"/>
      <c r="I383" s="47"/>
      <c r="J383" s="50"/>
      <c r="K383" s="47"/>
      <c r="L383" s="50"/>
      <c r="M383" s="47"/>
      <c r="N383" s="50"/>
      <c r="O383" s="47"/>
      <c r="P383" s="50"/>
      <c r="Q383" s="47"/>
      <c r="R383" s="50"/>
      <c r="S383" s="47"/>
      <c r="T383" s="50"/>
      <c r="U383" s="51"/>
      <c r="V383" s="29"/>
    </row>
    <row r="384" spans="1:22" ht="154.5" customHeight="1">
      <c r="A384" s="26"/>
      <c r="B384" s="13"/>
      <c r="C384" s="15"/>
      <c r="D384" s="9"/>
      <c r="E384" s="47"/>
      <c r="F384" s="50"/>
      <c r="G384" s="47"/>
      <c r="H384" s="50"/>
      <c r="I384" s="47"/>
      <c r="J384" s="50"/>
      <c r="K384" s="47"/>
      <c r="L384" s="50"/>
      <c r="M384" s="47"/>
      <c r="N384" s="50"/>
      <c r="O384" s="47"/>
      <c r="P384" s="50"/>
      <c r="Q384" s="47"/>
      <c r="R384" s="50"/>
      <c r="S384" s="47"/>
      <c r="T384" s="50"/>
      <c r="U384" s="51"/>
      <c r="V384" s="29"/>
    </row>
    <row r="385" spans="1:22" ht="154.5" customHeight="1">
      <c r="A385" s="19" t="s">
        <v>469</v>
      </c>
      <c r="B385" s="7" t="s">
        <v>58</v>
      </c>
      <c r="C385" s="7" t="s">
        <v>494</v>
      </c>
      <c r="D385" s="7" t="s">
        <v>889</v>
      </c>
      <c r="E385" s="46">
        <f t="shared" si="21"/>
        <v>0</v>
      </c>
      <c r="F385" s="48"/>
      <c r="G385" s="46"/>
      <c r="H385" s="48"/>
      <c r="I385" s="46"/>
      <c r="J385" s="48"/>
      <c r="K385" s="46"/>
      <c r="L385" s="48"/>
      <c r="M385" s="46"/>
      <c r="N385" s="48"/>
      <c r="O385" s="46"/>
      <c r="P385" s="48"/>
      <c r="Q385" s="46"/>
      <c r="R385" s="48"/>
      <c r="S385" s="46"/>
      <c r="T385" s="48"/>
      <c r="U385" s="49"/>
      <c r="V385" s="29"/>
    </row>
    <row r="386" spans="1:22" ht="154.5" customHeight="1">
      <c r="A386" s="34"/>
      <c r="B386" s="9"/>
      <c r="C386" s="20"/>
      <c r="D386" s="9"/>
      <c r="E386" s="47"/>
      <c r="F386" s="50"/>
      <c r="G386" s="47"/>
      <c r="H386" s="50"/>
      <c r="I386" s="47"/>
      <c r="J386" s="50"/>
      <c r="K386" s="47"/>
      <c r="L386" s="50"/>
      <c r="M386" s="47"/>
      <c r="N386" s="50"/>
      <c r="O386" s="47"/>
      <c r="P386" s="50"/>
      <c r="Q386" s="47"/>
      <c r="R386" s="50"/>
      <c r="S386" s="47"/>
      <c r="T386" s="50"/>
      <c r="U386" s="51"/>
      <c r="V386" s="29"/>
    </row>
    <row r="387" spans="1:22" ht="154.5" customHeight="1">
      <c r="A387" s="21"/>
      <c r="B387" s="17"/>
      <c r="C387" s="17"/>
      <c r="D387" s="22"/>
      <c r="E387" s="53"/>
      <c r="F387" s="54"/>
      <c r="G387" s="53"/>
      <c r="H387" s="54"/>
      <c r="I387" s="53"/>
      <c r="J387" s="54"/>
      <c r="K387" s="53"/>
      <c r="L387" s="54"/>
      <c r="M387" s="53"/>
      <c r="N387" s="54"/>
      <c r="O387" s="53"/>
      <c r="P387" s="54"/>
      <c r="Q387" s="53"/>
      <c r="R387" s="54"/>
      <c r="S387" s="53"/>
      <c r="T387" s="54"/>
      <c r="U387" s="55"/>
      <c r="V387" s="29"/>
    </row>
    <row r="388" spans="1:22" ht="154.5" customHeight="1">
      <c r="A388" s="19"/>
      <c r="B388" s="9" t="s">
        <v>364</v>
      </c>
      <c r="C388" s="9" t="s">
        <v>365</v>
      </c>
      <c r="D388" s="7" t="s">
        <v>889</v>
      </c>
      <c r="E388" s="47"/>
      <c r="F388" s="50"/>
      <c r="G388" s="47"/>
      <c r="H388" s="50"/>
      <c r="I388" s="47"/>
      <c r="J388" s="50"/>
      <c r="K388" s="47"/>
      <c r="L388" s="50"/>
      <c r="M388" s="47"/>
      <c r="N388" s="50"/>
      <c r="O388" s="47"/>
      <c r="P388" s="50"/>
      <c r="Q388" s="47"/>
      <c r="R388" s="50"/>
      <c r="S388" s="47"/>
      <c r="T388" s="50"/>
      <c r="U388" s="51"/>
      <c r="V388" s="29"/>
    </row>
    <row r="389" spans="1:22" ht="154.5" customHeight="1">
      <c r="A389" s="19"/>
      <c r="B389" s="9"/>
      <c r="C389" s="9"/>
      <c r="D389" s="12"/>
      <c r="E389" s="47"/>
      <c r="F389" s="50"/>
      <c r="G389" s="47"/>
      <c r="H389" s="50"/>
      <c r="I389" s="47"/>
      <c r="J389" s="50"/>
      <c r="K389" s="47"/>
      <c r="L389" s="50"/>
      <c r="M389" s="47"/>
      <c r="N389" s="50"/>
      <c r="O389" s="47"/>
      <c r="P389" s="50"/>
      <c r="Q389" s="47"/>
      <c r="R389" s="50"/>
      <c r="S389" s="47"/>
      <c r="T389" s="50"/>
      <c r="U389" s="51"/>
      <c r="V389" s="29"/>
    </row>
    <row r="390" spans="1:22" ht="49.5" customHeight="1">
      <c r="A390" s="19"/>
      <c r="B390" s="9"/>
      <c r="C390" s="9"/>
      <c r="D390" s="12"/>
      <c r="E390" s="47"/>
      <c r="F390" s="50"/>
      <c r="G390" s="47"/>
      <c r="H390" s="50"/>
      <c r="I390" s="47"/>
      <c r="J390" s="50"/>
      <c r="K390" s="47"/>
      <c r="L390" s="50"/>
      <c r="M390" s="47"/>
      <c r="N390" s="50"/>
      <c r="O390" s="47"/>
      <c r="P390" s="50"/>
      <c r="Q390" s="47"/>
      <c r="R390" s="50"/>
      <c r="S390" s="47"/>
      <c r="T390" s="50"/>
      <c r="U390" s="51"/>
      <c r="V390" s="29"/>
    </row>
    <row r="391" spans="1:22" ht="49.5" customHeight="1">
      <c r="A391" s="19"/>
      <c r="B391" s="9"/>
      <c r="C391" s="9"/>
      <c r="D391" s="12"/>
      <c r="E391" s="47"/>
      <c r="F391" s="50"/>
      <c r="G391" s="47"/>
      <c r="H391" s="50"/>
      <c r="I391" s="47"/>
      <c r="J391" s="50"/>
      <c r="K391" s="47"/>
      <c r="L391" s="50"/>
      <c r="M391" s="47"/>
      <c r="N391" s="50"/>
      <c r="O391" s="47"/>
      <c r="P391" s="50"/>
      <c r="Q391" s="47"/>
      <c r="R391" s="50"/>
      <c r="S391" s="47"/>
      <c r="T391" s="50"/>
      <c r="U391" s="51"/>
      <c r="V391" s="29"/>
    </row>
    <row r="392" spans="1:22" ht="49.5" customHeight="1">
      <c r="A392" s="25"/>
      <c r="B392" s="8"/>
      <c r="C392" s="8"/>
      <c r="D392" s="20"/>
      <c r="E392" s="47"/>
      <c r="F392" s="50"/>
      <c r="G392" s="47"/>
      <c r="H392" s="50"/>
      <c r="I392" s="47"/>
      <c r="J392" s="50"/>
      <c r="K392" s="47"/>
      <c r="L392" s="50"/>
      <c r="M392" s="47"/>
      <c r="N392" s="50"/>
      <c r="O392" s="47"/>
      <c r="P392" s="50"/>
      <c r="Q392" s="47"/>
      <c r="R392" s="50"/>
      <c r="S392" s="47"/>
      <c r="T392" s="50"/>
      <c r="U392" s="51"/>
      <c r="V392" s="29"/>
    </row>
    <row r="393" spans="1:22" ht="49.5" customHeight="1">
      <c r="A393" s="25"/>
      <c r="B393" s="8"/>
      <c r="C393" s="8"/>
      <c r="D393" s="20"/>
      <c r="E393" s="47"/>
      <c r="F393" s="50"/>
      <c r="G393" s="47"/>
      <c r="H393" s="50"/>
      <c r="I393" s="47"/>
      <c r="J393" s="50"/>
      <c r="K393" s="47"/>
      <c r="L393" s="50"/>
      <c r="M393" s="47"/>
      <c r="N393" s="50"/>
      <c r="O393" s="47"/>
      <c r="P393" s="50"/>
      <c r="Q393" s="47"/>
      <c r="R393" s="50"/>
      <c r="S393" s="47"/>
      <c r="T393" s="50"/>
      <c r="U393" s="51"/>
      <c r="V393" s="29"/>
    </row>
    <row r="394" spans="1:22" ht="87" customHeight="1" thickBot="1">
      <c r="A394" s="278" t="s">
        <v>397</v>
      </c>
      <c r="B394" s="279"/>
      <c r="C394" s="279"/>
      <c r="D394" s="280"/>
      <c r="E394" s="191">
        <f>SUM(E379:E393)</f>
        <v>3582233</v>
      </c>
      <c r="F394" s="191">
        <f aca="true" t="shared" si="22" ref="F394:U394">SUM(F379:F393)</f>
        <v>555769</v>
      </c>
      <c r="G394" s="191">
        <f t="shared" si="22"/>
        <v>300000</v>
      </c>
      <c r="H394" s="191">
        <f t="shared" si="22"/>
        <v>0</v>
      </c>
      <c r="I394" s="191">
        <f t="shared" si="22"/>
        <v>0</v>
      </c>
      <c r="J394" s="191">
        <f t="shared" si="22"/>
        <v>594673</v>
      </c>
      <c r="K394" s="191">
        <f t="shared" si="22"/>
        <v>321000</v>
      </c>
      <c r="L394" s="191">
        <f t="shared" si="22"/>
        <v>0</v>
      </c>
      <c r="M394" s="191">
        <f t="shared" si="22"/>
        <v>0</v>
      </c>
      <c r="N394" s="191">
        <f t="shared" si="22"/>
        <v>446581</v>
      </c>
      <c r="O394" s="191">
        <f t="shared" si="22"/>
        <v>342828</v>
      </c>
      <c r="P394" s="191">
        <f t="shared" si="22"/>
        <v>0</v>
      </c>
      <c r="Q394" s="191">
        <f t="shared" si="22"/>
        <v>0</v>
      </c>
      <c r="R394" s="191">
        <f t="shared" si="22"/>
        <v>655927</v>
      </c>
      <c r="S394" s="191">
        <f t="shared" si="22"/>
        <v>365455</v>
      </c>
      <c r="T394" s="191">
        <f t="shared" si="22"/>
        <v>0</v>
      </c>
      <c r="U394" s="193">
        <f t="shared" si="22"/>
        <v>0</v>
      </c>
      <c r="V394" s="29"/>
    </row>
    <row r="395" spans="5:21" ht="49.5" customHeight="1"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</row>
    <row r="396" spans="1:21" s="56" customFormat="1" ht="64.5" customHeight="1">
      <c r="A396" s="276" t="s">
        <v>344</v>
      </c>
      <c r="B396" s="276"/>
      <c r="C396" s="276"/>
      <c r="D396" s="276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</row>
    <row r="397" spans="1:21" s="56" customFormat="1" ht="49.5" customHeight="1">
      <c r="A397" s="276" t="s">
        <v>334</v>
      </c>
      <c r="B397" s="276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</row>
    <row r="398" spans="1:21" ht="49.5" customHeight="1">
      <c r="A398" s="5"/>
      <c r="B398" s="5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</row>
    <row r="399" spans="1:21" ht="49.5" customHeight="1">
      <c r="A399" s="4" t="s">
        <v>335</v>
      </c>
      <c r="B399" s="6" t="s">
        <v>114</v>
      </c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</row>
    <row r="400" spans="1:21" ht="49.5" customHeight="1">
      <c r="A400" s="4" t="s">
        <v>336</v>
      </c>
      <c r="B400" s="6" t="s">
        <v>495</v>
      </c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</row>
    <row r="401" spans="5:21" ht="49.5" customHeight="1" thickBot="1"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</row>
    <row r="402" spans="1:21" s="30" customFormat="1" ht="55.5" customHeight="1" thickBot="1">
      <c r="A402" s="281" t="s">
        <v>337</v>
      </c>
      <c r="B402" s="281" t="s">
        <v>394</v>
      </c>
      <c r="C402" s="282" t="s">
        <v>339</v>
      </c>
      <c r="D402" s="281" t="s">
        <v>340</v>
      </c>
      <c r="E402" s="296" t="s">
        <v>341</v>
      </c>
      <c r="F402" s="296" t="s">
        <v>343</v>
      </c>
      <c r="G402" s="296"/>
      <c r="H402" s="296"/>
      <c r="I402" s="296"/>
      <c r="J402" s="296"/>
      <c r="K402" s="296"/>
      <c r="L402" s="296"/>
      <c r="M402" s="296"/>
      <c r="N402" s="296"/>
      <c r="O402" s="296"/>
      <c r="P402" s="296"/>
      <c r="Q402" s="296"/>
      <c r="R402" s="296"/>
      <c r="S402" s="296"/>
      <c r="T402" s="296"/>
      <c r="U402" s="296"/>
    </row>
    <row r="403" spans="1:21" ht="49.5" customHeight="1" thickBot="1">
      <c r="A403" s="281"/>
      <c r="B403" s="281"/>
      <c r="C403" s="282"/>
      <c r="D403" s="281"/>
      <c r="E403" s="297"/>
      <c r="F403" s="296">
        <v>2004</v>
      </c>
      <c r="G403" s="296"/>
      <c r="H403" s="296"/>
      <c r="I403" s="296"/>
      <c r="J403" s="296">
        <v>2005</v>
      </c>
      <c r="K403" s="296"/>
      <c r="L403" s="296"/>
      <c r="M403" s="296"/>
      <c r="N403" s="296">
        <v>2006</v>
      </c>
      <c r="O403" s="296"/>
      <c r="P403" s="296"/>
      <c r="Q403" s="296"/>
      <c r="R403" s="296">
        <v>2007</v>
      </c>
      <c r="S403" s="296"/>
      <c r="T403" s="296"/>
      <c r="U403" s="296"/>
    </row>
    <row r="404" spans="1:21" ht="49.5" customHeight="1" thickBot="1">
      <c r="A404" s="281"/>
      <c r="B404" s="281"/>
      <c r="C404" s="282"/>
      <c r="D404" s="281"/>
      <c r="E404" s="297"/>
      <c r="F404" s="189" t="s">
        <v>342</v>
      </c>
      <c r="G404" s="189" t="s">
        <v>395</v>
      </c>
      <c r="H404" s="189" t="s">
        <v>396</v>
      </c>
      <c r="I404" s="189" t="s">
        <v>245</v>
      </c>
      <c r="J404" s="189" t="s">
        <v>342</v>
      </c>
      <c r="K404" s="189" t="s">
        <v>395</v>
      </c>
      <c r="L404" s="189" t="s">
        <v>396</v>
      </c>
      <c r="M404" s="189" t="s">
        <v>245</v>
      </c>
      <c r="N404" s="189" t="s">
        <v>342</v>
      </c>
      <c r="O404" s="189" t="s">
        <v>395</v>
      </c>
      <c r="P404" s="189" t="s">
        <v>396</v>
      </c>
      <c r="Q404" s="189" t="s">
        <v>245</v>
      </c>
      <c r="R404" s="189" t="s">
        <v>342</v>
      </c>
      <c r="S404" s="189" t="s">
        <v>395</v>
      </c>
      <c r="T404" s="189" t="s">
        <v>396</v>
      </c>
      <c r="U404" s="189" t="s">
        <v>245</v>
      </c>
    </row>
    <row r="405" spans="1:21" ht="154.5" customHeight="1">
      <c r="A405" s="261" t="s">
        <v>496</v>
      </c>
      <c r="B405" s="285" t="s">
        <v>497</v>
      </c>
      <c r="C405" s="287" t="s">
        <v>59</v>
      </c>
      <c r="D405" s="9" t="s">
        <v>345</v>
      </c>
      <c r="E405" s="283">
        <f aca="true" t="shared" si="23" ref="E405:E418">SUM(F405:U405)</f>
        <v>0</v>
      </c>
      <c r="F405" s="50"/>
      <c r="G405" s="47"/>
      <c r="H405" s="50"/>
      <c r="I405" s="47"/>
      <c r="J405" s="50"/>
      <c r="K405" s="47"/>
      <c r="L405" s="50"/>
      <c r="M405" s="47"/>
      <c r="N405" s="50"/>
      <c r="O405" s="47"/>
      <c r="P405" s="50"/>
      <c r="Q405" s="47"/>
      <c r="R405" s="50"/>
      <c r="S405" s="47"/>
      <c r="T405" s="50"/>
      <c r="U405" s="51"/>
    </row>
    <row r="406" spans="1:21" ht="163.5" customHeight="1">
      <c r="A406" s="261"/>
      <c r="B406" s="269"/>
      <c r="C406" s="288"/>
      <c r="D406" s="17" t="s">
        <v>891</v>
      </c>
      <c r="E406" s="284"/>
      <c r="F406" s="54"/>
      <c r="G406" s="53"/>
      <c r="H406" s="54"/>
      <c r="I406" s="53"/>
      <c r="J406" s="54"/>
      <c r="K406" s="53"/>
      <c r="L406" s="54"/>
      <c r="M406" s="53"/>
      <c r="N406" s="54"/>
      <c r="O406" s="53"/>
      <c r="P406" s="54"/>
      <c r="Q406" s="53"/>
      <c r="R406" s="54"/>
      <c r="S406" s="53"/>
      <c r="T406" s="54"/>
      <c r="U406" s="55"/>
    </row>
    <row r="407" spans="1:21" ht="115.5" customHeight="1">
      <c r="A407" s="19"/>
      <c r="B407" s="270" t="s">
        <v>498</v>
      </c>
      <c r="C407" s="7"/>
      <c r="D407" s="11" t="s">
        <v>125</v>
      </c>
      <c r="E407" s="292">
        <f t="shared" si="23"/>
        <v>0</v>
      </c>
      <c r="F407" s="48"/>
      <c r="G407" s="46"/>
      <c r="H407" s="48"/>
      <c r="I407" s="46"/>
      <c r="J407" s="48"/>
      <c r="K407" s="46"/>
      <c r="L407" s="48"/>
      <c r="M407" s="46"/>
      <c r="N407" s="48"/>
      <c r="O407" s="46"/>
      <c r="P407" s="48"/>
      <c r="Q407" s="46"/>
      <c r="R407" s="48"/>
      <c r="S407" s="46"/>
      <c r="T407" s="48"/>
      <c r="U407" s="49"/>
    </row>
    <row r="408" spans="1:21" ht="154.5" customHeight="1">
      <c r="A408" s="19"/>
      <c r="B408" s="269"/>
      <c r="C408" s="17"/>
      <c r="D408" s="22" t="s">
        <v>60</v>
      </c>
      <c r="E408" s="284"/>
      <c r="F408" s="54"/>
      <c r="G408" s="53"/>
      <c r="H408" s="54"/>
      <c r="I408" s="53"/>
      <c r="J408" s="54"/>
      <c r="K408" s="53"/>
      <c r="L408" s="54"/>
      <c r="M408" s="53"/>
      <c r="N408" s="54"/>
      <c r="O408" s="53"/>
      <c r="P408" s="54"/>
      <c r="Q408" s="53"/>
      <c r="R408" s="54"/>
      <c r="S408" s="53"/>
      <c r="T408" s="54"/>
      <c r="U408" s="55"/>
    </row>
    <row r="409" spans="1:21" ht="85.5" customHeight="1">
      <c r="A409" s="19"/>
      <c r="B409" s="270" t="s">
        <v>61</v>
      </c>
      <c r="C409" s="289" t="s">
        <v>62</v>
      </c>
      <c r="D409" s="11" t="s">
        <v>499</v>
      </c>
      <c r="E409" s="292">
        <f t="shared" si="23"/>
        <v>0</v>
      </c>
      <c r="F409" s="48"/>
      <c r="G409" s="46"/>
      <c r="H409" s="48"/>
      <c r="I409" s="46"/>
      <c r="J409" s="48"/>
      <c r="K409" s="46"/>
      <c r="L409" s="48"/>
      <c r="M409" s="46"/>
      <c r="N409" s="48"/>
      <c r="O409" s="46"/>
      <c r="P409" s="48"/>
      <c r="Q409" s="46"/>
      <c r="R409" s="48"/>
      <c r="S409" s="46"/>
      <c r="T409" s="48"/>
      <c r="U409" s="49"/>
    </row>
    <row r="410" spans="1:21" ht="88.5" customHeight="1">
      <c r="A410" s="19"/>
      <c r="B410" s="285"/>
      <c r="C410" s="287"/>
      <c r="D410" s="13" t="s">
        <v>345</v>
      </c>
      <c r="E410" s="283"/>
      <c r="F410" s="50"/>
      <c r="G410" s="47"/>
      <c r="H410" s="50"/>
      <c r="I410" s="47"/>
      <c r="J410" s="50"/>
      <c r="K410" s="47"/>
      <c r="L410" s="50"/>
      <c r="M410" s="47"/>
      <c r="N410" s="50"/>
      <c r="O410" s="47"/>
      <c r="P410" s="50"/>
      <c r="Q410" s="47"/>
      <c r="R410" s="50"/>
      <c r="S410" s="47"/>
      <c r="T410" s="50"/>
      <c r="U410" s="51"/>
    </row>
    <row r="411" spans="1:21" ht="154.5" customHeight="1">
      <c r="A411" s="19"/>
      <c r="B411" s="269"/>
      <c r="C411" s="288"/>
      <c r="D411" s="22" t="s">
        <v>500</v>
      </c>
      <c r="E411" s="284"/>
      <c r="F411" s="54"/>
      <c r="G411" s="53"/>
      <c r="H411" s="54"/>
      <c r="I411" s="53"/>
      <c r="J411" s="54"/>
      <c r="K411" s="53"/>
      <c r="L411" s="54"/>
      <c r="M411" s="53"/>
      <c r="N411" s="54"/>
      <c r="O411" s="53"/>
      <c r="P411" s="54"/>
      <c r="Q411" s="53"/>
      <c r="R411" s="54"/>
      <c r="S411" s="53"/>
      <c r="T411" s="54"/>
      <c r="U411" s="55"/>
    </row>
    <row r="412" spans="1:21" ht="262.5" customHeight="1">
      <c r="A412" s="19"/>
      <c r="B412" s="22" t="s">
        <v>892</v>
      </c>
      <c r="C412" s="17" t="s">
        <v>501</v>
      </c>
      <c r="D412" s="17" t="s">
        <v>889</v>
      </c>
      <c r="E412" s="53">
        <f t="shared" si="23"/>
        <v>0</v>
      </c>
      <c r="F412" s="54"/>
      <c r="G412" s="53"/>
      <c r="H412" s="54"/>
      <c r="I412" s="53"/>
      <c r="J412" s="54"/>
      <c r="K412" s="53"/>
      <c r="L412" s="54"/>
      <c r="M412" s="53"/>
      <c r="N412" s="54"/>
      <c r="O412" s="53"/>
      <c r="P412" s="54"/>
      <c r="Q412" s="53"/>
      <c r="R412" s="54"/>
      <c r="S412" s="53"/>
      <c r="T412" s="54"/>
      <c r="U412" s="55"/>
    </row>
    <row r="413" spans="1:21" ht="349.5" customHeight="1">
      <c r="A413" s="19"/>
      <c r="B413" s="22" t="s">
        <v>502</v>
      </c>
      <c r="C413" s="17" t="s">
        <v>503</v>
      </c>
      <c r="D413" s="17" t="s">
        <v>893</v>
      </c>
      <c r="E413" s="53">
        <f t="shared" si="23"/>
        <v>0</v>
      </c>
      <c r="F413" s="54"/>
      <c r="G413" s="53"/>
      <c r="H413" s="54"/>
      <c r="I413" s="53"/>
      <c r="J413" s="54"/>
      <c r="K413" s="53"/>
      <c r="L413" s="54"/>
      <c r="M413" s="53"/>
      <c r="N413" s="54"/>
      <c r="O413" s="53"/>
      <c r="P413" s="54"/>
      <c r="Q413" s="53"/>
      <c r="R413" s="54"/>
      <c r="S413" s="53"/>
      <c r="T413" s="54"/>
      <c r="U413" s="55"/>
    </row>
    <row r="414" spans="1:21" ht="154.5" customHeight="1">
      <c r="A414" s="19"/>
      <c r="B414" s="285" t="s">
        <v>63</v>
      </c>
      <c r="C414" s="287" t="s">
        <v>504</v>
      </c>
      <c r="D414" s="13" t="s">
        <v>893</v>
      </c>
      <c r="E414" s="47">
        <f t="shared" si="23"/>
        <v>0</v>
      </c>
      <c r="F414" s="50"/>
      <c r="G414" s="47"/>
      <c r="H414" s="50"/>
      <c r="I414" s="47"/>
      <c r="J414" s="50"/>
      <c r="K414" s="47"/>
      <c r="L414" s="50"/>
      <c r="M414" s="47"/>
      <c r="N414" s="50"/>
      <c r="O414" s="47"/>
      <c r="P414" s="50"/>
      <c r="Q414" s="47"/>
      <c r="R414" s="50"/>
      <c r="S414" s="47"/>
      <c r="T414" s="50"/>
      <c r="U414" s="51"/>
    </row>
    <row r="415" spans="1:21" ht="154.5" customHeight="1">
      <c r="A415" s="19"/>
      <c r="B415" s="269"/>
      <c r="C415" s="288"/>
      <c r="D415" s="22" t="s">
        <v>345</v>
      </c>
      <c r="E415" s="53"/>
      <c r="F415" s="54"/>
      <c r="G415" s="53"/>
      <c r="H415" s="54"/>
      <c r="I415" s="53"/>
      <c r="J415" s="54"/>
      <c r="K415" s="53"/>
      <c r="L415" s="54"/>
      <c r="M415" s="53"/>
      <c r="N415" s="54"/>
      <c r="O415" s="53"/>
      <c r="P415" s="54"/>
      <c r="Q415" s="53"/>
      <c r="R415" s="54"/>
      <c r="S415" s="53"/>
      <c r="T415" s="54"/>
      <c r="U415" s="55"/>
    </row>
    <row r="416" spans="1:21" ht="250.5" customHeight="1">
      <c r="A416" s="19"/>
      <c r="B416" s="13"/>
      <c r="C416" s="9"/>
      <c r="D416" s="13"/>
      <c r="E416" s="47"/>
      <c r="F416" s="50"/>
      <c r="G416" s="47"/>
      <c r="H416" s="50"/>
      <c r="I416" s="47"/>
      <c r="J416" s="50"/>
      <c r="K416" s="47"/>
      <c r="L416" s="50"/>
      <c r="M416" s="47"/>
      <c r="N416" s="50"/>
      <c r="O416" s="47"/>
      <c r="P416" s="50"/>
      <c r="Q416" s="47"/>
      <c r="R416" s="50"/>
      <c r="S416" s="47"/>
      <c r="T416" s="50"/>
      <c r="U416" s="51"/>
    </row>
    <row r="417" spans="1:21" ht="211.5" customHeight="1">
      <c r="A417" s="23" t="s">
        <v>505</v>
      </c>
      <c r="B417" s="71" t="s">
        <v>506</v>
      </c>
      <c r="C417" s="69" t="s">
        <v>507</v>
      </c>
      <c r="D417" s="71" t="s">
        <v>347</v>
      </c>
      <c r="E417" s="73">
        <f t="shared" si="23"/>
        <v>0</v>
      </c>
      <c r="F417" s="72"/>
      <c r="G417" s="73"/>
      <c r="H417" s="72"/>
      <c r="I417" s="73"/>
      <c r="J417" s="72"/>
      <c r="K417" s="73"/>
      <c r="L417" s="72"/>
      <c r="M417" s="73"/>
      <c r="N417" s="72"/>
      <c r="O417" s="73"/>
      <c r="P417" s="72"/>
      <c r="Q417" s="73"/>
      <c r="R417" s="72"/>
      <c r="S417" s="73"/>
      <c r="T417" s="72"/>
      <c r="U417" s="109"/>
    </row>
    <row r="418" spans="1:21" ht="232.5" customHeight="1">
      <c r="A418" s="19"/>
      <c r="B418" s="69" t="s">
        <v>713</v>
      </c>
      <c r="C418" s="69"/>
      <c r="D418" s="71" t="s">
        <v>347</v>
      </c>
      <c r="E418" s="53">
        <f t="shared" si="23"/>
        <v>0</v>
      </c>
      <c r="F418" s="54"/>
      <c r="G418" s="53"/>
      <c r="H418" s="54"/>
      <c r="I418" s="53"/>
      <c r="J418" s="54"/>
      <c r="K418" s="53"/>
      <c r="L418" s="54"/>
      <c r="M418" s="53"/>
      <c r="N418" s="54"/>
      <c r="O418" s="53"/>
      <c r="P418" s="54"/>
      <c r="Q418" s="53"/>
      <c r="R418" s="54"/>
      <c r="S418" s="53"/>
      <c r="T418" s="54"/>
      <c r="U418" s="55"/>
    </row>
    <row r="419" spans="1:21" ht="154.5" customHeight="1">
      <c r="A419" s="19"/>
      <c r="B419" s="9"/>
      <c r="C419" s="9"/>
      <c r="D419" s="9" t="s">
        <v>508</v>
      </c>
      <c r="E419" s="52"/>
      <c r="F419" s="50"/>
      <c r="G419" s="47"/>
      <c r="H419" s="50"/>
      <c r="I419" s="47"/>
      <c r="J419" s="50"/>
      <c r="K419" s="47"/>
      <c r="L419" s="50"/>
      <c r="M419" s="47"/>
      <c r="N419" s="50"/>
      <c r="O419" s="47"/>
      <c r="P419" s="50"/>
      <c r="Q419" s="47"/>
      <c r="R419" s="50"/>
      <c r="S419" s="47"/>
      <c r="T419" s="50"/>
      <c r="U419" s="51"/>
    </row>
    <row r="420" spans="1:21" ht="154.5" customHeight="1">
      <c r="A420" s="19"/>
      <c r="B420" s="9"/>
      <c r="C420" s="9"/>
      <c r="D420" s="9"/>
      <c r="E420" s="52"/>
      <c r="F420" s="50"/>
      <c r="G420" s="47"/>
      <c r="H420" s="50"/>
      <c r="I420" s="47"/>
      <c r="J420" s="50"/>
      <c r="K420" s="47"/>
      <c r="L420" s="50"/>
      <c r="M420" s="47"/>
      <c r="N420" s="50"/>
      <c r="O420" s="47"/>
      <c r="P420" s="50"/>
      <c r="Q420" s="47"/>
      <c r="R420" s="50"/>
      <c r="S420" s="47"/>
      <c r="T420" s="50"/>
      <c r="U420" s="51"/>
    </row>
    <row r="421" spans="1:21" ht="49.5" customHeight="1">
      <c r="A421" s="25"/>
      <c r="B421" s="8"/>
      <c r="C421" s="8"/>
      <c r="D421" s="20"/>
      <c r="E421" s="47"/>
      <c r="F421" s="50"/>
      <c r="G421" s="47"/>
      <c r="H421" s="50"/>
      <c r="I421" s="47"/>
      <c r="J421" s="50"/>
      <c r="K421" s="47"/>
      <c r="L421" s="50"/>
      <c r="M421" s="47"/>
      <c r="N421" s="50"/>
      <c r="O421" s="47"/>
      <c r="P421" s="50"/>
      <c r="Q421" s="47"/>
      <c r="R421" s="50"/>
      <c r="S421" s="47"/>
      <c r="T421" s="50"/>
      <c r="U421" s="51"/>
    </row>
    <row r="422" spans="1:21" ht="87" customHeight="1" thickBot="1">
      <c r="A422" s="278" t="s">
        <v>397</v>
      </c>
      <c r="B422" s="279"/>
      <c r="C422" s="279"/>
      <c r="D422" s="280"/>
      <c r="E422" s="190">
        <f>SUM(E405:E421)</f>
        <v>0</v>
      </c>
      <c r="F422" s="190">
        <f aca="true" t="shared" si="24" ref="F422:U422">SUM(F405:F421)</f>
        <v>0</v>
      </c>
      <c r="G422" s="190">
        <f t="shared" si="24"/>
        <v>0</v>
      </c>
      <c r="H422" s="190">
        <f t="shared" si="24"/>
        <v>0</v>
      </c>
      <c r="I422" s="190">
        <f t="shared" si="24"/>
        <v>0</v>
      </c>
      <c r="J422" s="190">
        <f t="shared" si="24"/>
        <v>0</v>
      </c>
      <c r="K422" s="190">
        <f t="shared" si="24"/>
        <v>0</v>
      </c>
      <c r="L422" s="190">
        <f t="shared" si="24"/>
        <v>0</v>
      </c>
      <c r="M422" s="190">
        <f t="shared" si="24"/>
        <v>0</v>
      </c>
      <c r="N422" s="190">
        <f t="shared" si="24"/>
        <v>0</v>
      </c>
      <c r="O422" s="190">
        <f t="shared" si="24"/>
        <v>0</v>
      </c>
      <c r="P422" s="190">
        <f t="shared" si="24"/>
        <v>0</v>
      </c>
      <c r="Q422" s="190">
        <f t="shared" si="24"/>
        <v>0</v>
      </c>
      <c r="R422" s="190">
        <f t="shared" si="24"/>
        <v>0</v>
      </c>
      <c r="S422" s="190">
        <f t="shared" si="24"/>
        <v>0</v>
      </c>
      <c r="T422" s="190">
        <f t="shared" si="24"/>
        <v>0</v>
      </c>
      <c r="U422" s="192">
        <f t="shared" si="24"/>
        <v>0</v>
      </c>
    </row>
    <row r="423" spans="1:21" s="235" customFormat="1" ht="87" customHeight="1">
      <c r="A423" s="236" t="s">
        <v>972</v>
      </c>
      <c r="B423" s="232"/>
      <c r="C423" s="232"/>
      <c r="D423" s="232"/>
      <c r="E423" s="238"/>
      <c r="F423" s="238"/>
      <c r="G423" s="238"/>
      <c r="H423" s="238"/>
      <c r="I423" s="238"/>
      <c r="J423" s="238"/>
      <c r="K423" s="238"/>
      <c r="L423" s="238"/>
      <c r="M423" s="238"/>
      <c r="N423" s="238"/>
      <c r="O423" s="238"/>
      <c r="P423" s="238"/>
      <c r="Q423" s="238"/>
      <c r="R423" s="238"/>
      <c r="S423" s="238"/>
      <c r="T423" s="238"/>
      <c r="U423" s="238"/>
    </row>
    <row r="424" spans="5:21" ht="87" customHeight="1"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</row>
    <row r="425" spans="1:21" s="56" customFormat="1" ht="64.5" customHeight="1">
      <c r="A425" s="276" t="s">
        <v>344</v>
      </c>
      <c r="B425" s="276"/>
      <c r="C425" s="276"/>
      <c r="D425" s="276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</row>
    <row r="426" spans="1:21" s="56" customFormat="1" ht="49.5" customHeight="1">
      <c r="A426" s="276" t="s">
        <v>334</v>
      </c>
      <c r="B426" s="276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</row>
    <row r="427" spans="1:21" ht="49.5" customHeight="1">
      <c r="A427" s="5"/>
      <c r="B427" s="5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</row>
    <row r="428" spans="1:21" ht="49.5" customHeight="1">
      <c r="A428" s="4" t="s">
        <v>335</v>
      </c>
      <c r="B428" s="6" t="s">
        <v>114</v>
      </c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</row>
    <row r="429" spans="1:21" ht="49.5" customHeight="1">
      <c r="A429" s="4" t="s">
        <v>336</v>
      </c>
      <c r="B429" s="277" t="s">
        <v>64</v>
      </c>
      <c r="C429" s="277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</row>
    <row r="430" spans="5:21" ht="49.5" customHeight="1" thickBot="1"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</row>
    <row r="431" spans="1:21" s="30" customFormat="1" ht="55.5" customHeight="1" thickBot="1">
      <c r="A431" s="281" t="s">
        <v>337</v>
      </c>
      <c r="B431" s="281" t="s">
        <v>394</v>
      </c>
      <c r="C431" s="282" t="s">
        <v>339</v>
      </c>
      <c r="D431" s="281" t="s">
        <v>340</v>
      </c>
      <c r="E431" s="296" t="s">
        <v>341</v>
      </c>
      <c r="F431" s="296" t="s">
        <v>343</v>
      </c>
      <c r="G431" s="296"/>
      <c r="H431" s="296"/>
      <c r="I431" s="296"/>
      <c r="J431" s="296"/>
      <c r="K431" s="296"/>
      <c r="L431" s="296"/>
      <c r="M431" s="296"/>
      <c r="N431" s="296"/>
      <c r="O431" s="296"/>
      <c r="P431" s="296"/>
      <c r="Q431" s="296"/>
      <c r="R431" s="296"/>
      <c r="S431" s="296"/>
      <c r="T431" s="296"/>
      <c r="U431" s="296"/>
    </row>
    <row r="432" spans="1:21" ht="49.5" customHeight="1" thickBot="1">
      <c r="A432" s="281"/>
      <c r="B432" s="281"/>
      <c r="C432" s="282"/>
      <c r="D432" s="281"/>
      <c r="E432" s="297"/>
      <c r="F432" s="296">
        <v>2004</v>
      </c>
      <c r="G432" s="296"/>
      <c r="H432" s="296"/>
      <c r="I432" s="296"/>
      <c r="J432" s="296">
        <v>2005</v>
      </c>
      <c r="K432" s="296"/>
      <c r="L432" s="296"/>
      <c r="M432" s="296"/>
      <c r="N432" s="296">
        <v>2006</v>
      </c>
      <c r="O432" s="296"/>
      <c r="P432" s="296"/>
      <c r="Q432" s="296"/>
      <c r="R432" s="296">
        <v>2007</v>
      </c>
      <c r="S432" s="296"/>
      <c r="T432" s="296"/>
      <c r="U432" s="296"/>
    </row>
    <row r="433" spans="1:21" ht="49.5" customHeight="1" thickBot="1">
      <c r="A433" s="281"/>
      <c r="B433" s="281"/>
      <c r="C433" s="282"/>
      <c r="D433" s="281"/>
      <c r="E433" s="297"/>
      <c r="F433" s="189" t="s">
        <v>342</v>
      </c>
      <c r="G433" s="189" t="s">
        <v>395</v>
      </c>
      <c r="H433" s="189" t="s">
        <v>396</v>
      </c>
      <c r="I433" s="189" t="s">
        <v>245</v>
      </c>
      <c r="J433" s="189" t="s">
        <v>342</v>
      </c>
      <c r="K433" s="189" t="s">
        <v>395</v>
      </c>
      <c r="L433" s="189" t="s">
        <v>396</v>
      </c>
      <c r="M433" s="189" t="s">
        <v>245</v>
      </c>
      <c r="N433" s="189" t="s">
        <v>342</v>
      </c>
      <c r="O433" s="189" t="s">
        <v>395</v>
      </c>
      <c r="P433" s="189" t="s">
        <v>396</v>
      </c>
      <c r="Q433" s="189" t="s">
        <v>245</v>
      </c>
      <c r="R433" s="189" t="s">
        <v>342</v>
      </c>
      <c r="S433" s="189" t="s">
        <v>395</v>
      </c>
      <c r="T433" s="189" t="s">
        <v>396</v>
      </c>
      <c r="U433" s="189" t="s">
        <v>245</v>
      </c>
    </row>
    <row r="434" spans="1:21" ht="250.5" customHeight="1">
      <c r="A434" s="32" t="s">
        <v>326</v>
      </c>
      <c r="B434" s="9" t="s">
        <v>325</v>
      </c>
      <c r="C434" s="12" t="s">
        <v>324</v>
      </c>
      <c r="D434" s="9" t="s">
        <v>315</v>
      </c>
      <c r="E434" s="47">
        <f>SUM(F433:U433)</f>
        <v>0</v>
      </c>
      <c r="F434" s="50"/>
      <c r="G434" s="47"/>
      <c r="H434" s="50"/>
      <c r="I434" s="47"/>
      <c r="J434" s="50"/>
      <c r="K434" s="47"/>
      <c r="L434" s="50"/>
      <c r="M434" s="47"/>
      <c r="N434" s="50"/>
      <c r="O434" s="47"/>
      <c r="P434" s="50"/>
      <c r="Q434" s="47"/>
      <c r="R434" s="50"/>
      <c r="S434" s="47"/>
      <c r="T434" s="50"/>
      <c r="U434" s="51"/>
    </row>
    <row r="435" spans="1:21" ht="199.5" customHeight="1">
      <c r="A435" s="32"/>
      <c r="B435" s="8"/>
      <c r="C435" s="12"/>
      <c r="D435" s="9"/>
      <c r="E435" s="47"/>
      <c r="F435" s="50"/>
      <c r="G435" s="47"/>
      <c r="H435" s="50"/>
      <c r="I435" s="47"/>
      <c r="J435" s="50"/>
      <c r="K435" s="47"/>
      <c r="L435" s="50"/>
      <c r="M435" s="47"/>
      <c r="N435" s="50"/>
      <c r="O435" s="47"/>
      <c r="P435" s="50"/>
      <c r="Q435" s="47"/>
      <c r="R435" s="50"/>
      <c r="S435" s="47"/>
      <c r="T435" s="50"/>
      <c r="U435" s="51"/>
    </row>
    <row r="436" spans="1:21" ht="154.5" customHeight="1">
      <c r="A436" s="32"/>
      <c r="B436" s="17"/>
      <c r="C436" s="18"/>
      <c r="D436" s="17"/>
      <c r="E436" s="53"/>
      <c r="F436" s="54"/>
      <c r="G436" s="53"/>
      <c r="H436" s="54"/>
      <c r="I436" s="53"/>
      <c r="J436" s="54"/>
      <c r="K436" s="53"/>
      <c r="L436" s="54"/>
      <c r="M436" s="53"/>
      <c r="N436" s="54"/>
      <c r="O436" s="53"/>
      <c r="P436" s="54"/>
      <c r="Q436" s="53"/>
      <c r="R436" s="54"/>
      <c r="S436" s="53"/>
      <c r="T436" s="54"/>
      <c r="U436" s="55"/>
    </row>
    <row r="437" spans="1:21" ht="265.5" customHeight="1">
      <c r="A437" s="23" t="s">
        <v>285</v>
      </c>
      <c r="B437" s="22" t="s">
        <v>301</v>
      </c>
      <c r="C437" s="17" t="s">
        <v>694</v>
      </c>
      <c r="D437" s="17" t="s">
        <v>315</v>
      </c>
      <c r="E437" s="53">
        <f>SUM(F437:U437)</f>
        <v>0</v>
      </c>
      <c r="F437" s="54"/>
      <c r="G437" s="53"/>
      <c r="H437" s="54"/>
      <c r="I437" s="53"/>
      <c r="J437" s="54"/>
      <c r="K437" s="53"/>
      <c r="L437" s="54"/>
      <c r="M437" s="53"/>
      <c r="N437" s="54"/>
      <c r="O437" s="53"/>
      <c r="P437" s="54"/>
      <c r="Q437" s="53"/>
      <c r="R437" s="54"/>
      <c r="S437" s="53"/>
      <c r="T437" s="54"/>
      <c r="U437" s="55"/>
    </row>
    <row r="438" spans="1:21" ht="220.5" customHeight="1">
      <c r="A438" s="19"/>
      <c r="B438" s="22" t="s">
        <v>470</v>
      </c>
      <c r="C438" s="17"/>
      <c r="D438" s="22"/>
      <c r="E438" s="53">
        <f>SUM(F438:U438)</f>
        <v>0</v>
      </c>
      <c r="F438" s="54"/>
      <c r="G438" s="53"/>
      <c r="H438" s="54"/>
      <c r="I438" s="53"/>
      <c r="J438" s="54"/>
      <c r="K438" s="53"/>
      <c r="L438" s="54"/>
      <c r="M438" s="53"/>
      <c r="N438" s="54"/>
      <c r="O438" s="53"/>
      <c r="P438" s="54"/>
      <c r="Q438" s="53"/>
      <c r="R438" s="54"/>
      <c r="S438" s="53"/>
      <c r="T438" s="54"/>
      <c r="U438" s="55"/>
    </row>
    <row r="439" spans="1:21" ht="154.5" customHeight="1">
      <c r="A439" s="19"/>
      <c r="B439" s="13"/>
      <c r="C439" s="9"/>
      <c r="D439" s="13"/>
      <c r="E439" s="47"/>
      <c r="F439" s="50"/>
      <c r="G439" s="47"/>
      <c r="H439" s="50"/>
      <c r="I439" s="47"/>
      <c r="J439" s="50"/>
      <c r="K439" s="47"/>
      <c r="L439" s="50"/>
      <c r="M439" s="47"/>
      <c r="N439" s="50"/>
      <c r="O439" s="47"/>
      <c r="P439" s="50"/>
      <c r="Q439" s="47"/>
      <c r="R439" s="50"/>
      <c r="S439" s="47"/>
      <c r="T439" s="50"/>
      <c r="U439" s="51"/>
    </row>
    <row r="440" spans="1:21" ht="154.5" customHeight="1">
      <c r="A440" s="21"/>
      <c r="B440" s="13"/>
      <c r="C440" s="9"/>
      <c r="D440" s="13"/>
      <c r="E440" s="47"/>
      <c r="F440" s="50"/>
      <c r="G440" s="47"/>
      <c r="H440" s="50"/>
      <c r="I440" s="47"/>
      <c r="J440" s="50"/>
      <c r="K440" s="47"/>
      <c r="L440" s="50"/>
      <c r="M440" s="47"/>
      <c r="N440" s="50"/>
      <c r="O440" s="47"/>
      <c r="P440" s="50"/>
      <c r="Q440" s="47"/>
      <c r="R440" s="50"/>
      <c r="S440" s="47"/>
      <c r="T440" s="50"/>
      <c r="U440" s="51"/>
    </row>
    <row r="441" spans="1:21" ht="223.5" customHeight="1">
      <c r="A441" s="19" t="s">
        <v>509</v>
      </c>
      <c r="B441" s="7" t="s">
        <v>695</v>
      </c>
      <c r="C441" s="7" t="s">
        <v>696</v>
      </c>
      <c r="D441" s="7" t="s">
        <v>315</v>
      </c>
      <c r="E441" s="46">
        <f>SUM(F441:U441)</f>
        <v>0</v>
      </c>
      <c r="F441" s="48"/>
      <c r="G441" s="46"/>
      <c r="H441" s="48"/>
      <c r="I441" s="46"/>
      <c r="J441" s="48"/>
      <c r="K441" s="46"/>
      <c r="L441" s="48"/>
      <c r="M441" s="46"/>
      <c r="N441" s="48"/>
      <c r="O441" s="46"/>
      <c r="P441" s="48"/>
      <c r="Q441" s="46"/>
      <c r="R441" s="48"/>
      <c r="S441" s="46"/>
      <c r="T441" s="48"/>
      <c r="U441" s="49"/>
    </row>
    <row r="442" spans="1:21" ht="154.5" customHeight="1">
      <c r="A442" s="19"/>
      <c r="B442" s="9"/>
      <c r="C442" s="9"/>
      <c r="D442" s="13"/>
      <c r="E442" s="53"/>
      <c r="F442" s="54"/>
      <c r="G442" s="53"/>
      <c r="H442" s="54"/>
      <c r="I442" s="53"/>
      <c r="J442" s="54"/>
      <c r="K442" s="53"/>
      <c r="L442" s="54"/>
      <c r="M442" s="53"/>
      <c r="N442" s="54"/>
      <c r="O442" s="53"/>
      <c r="P442" s="54"/>
      <c r="Q442" s="53"/>
      <c r="R442" s="54"/>
      <c r="S442" s="53"/>
      <c r="T442" s="54"/>
      <c r="U442" s="55"/>
    </row>
    <row r="443" spans="1:21" ht="154.5" customHeight="1">
      <c r="A443" s="23"/>
      <c r="B443" s="11"/>
      <c r="C443" s="11"/>
      <c r="D443" s="11"/>
      <c r="E443" s="52"/>
      <c r="F443" s="50"/>
      <c r="G443" s="47"/>
      <c r="H443" s="50"/>
      <c r="I443" s="47"/>
      <c r="J443" s="50"/>
      <c r="K443" s="47"/>
      <c r="L443" s="50"/>
      <c r="M443" s="47"/>
      <c r="N443" s="50"/>
      <c r="O443" s="47"/>
      <c r="P443" s="50"/>
      <c r="Q443" s="47"/>
      <c r="R443" s="50"/>
      <c r="S443" s="47"/>
      <c r="T443" s="50"/>
      <c r="U443" s="51"/>
    </row>
    <row r="444" spans="1:21" ht="49.5" customHeight="1">
      <c r="A444" s="19"/>
      <c r="B444" s="13"/>
      <c r="C444" s="13"/>
      <c r="D444" s="13"/>
      <c r="E444" s="52"/>
      <c r="F444" s="50"/>
      <c r="G444" s="47"/>
      <c r="H444" s="50"/>
      <c r="I444" s="47"/>
      <c r="J444" s="50"/>
      <c r="K444" s="47"/>
      <c r="L444" s="50"/>
      <c r="M444" s="47"/>
      <c r="N444" s="50"/>
      <c r="O444" s="47"/>
      <c r="P444" s="50"/>
      <c r="Q444" s="47"/>
      <c r="R444" s="50"/>
      <c r="S444" s="47"/>
      <c r="T444" s="50"/>
      <c r="U444" s="51"/>
    </row>
    <row r="445" spans="1:21" ht="49.5" customHeight="1">
      <c r="A445" s="19"/>
      <c r="B445" s="13"/>
      <c r="C445" s="13"/>
      <c r="D445" s="13"/>
      <c r="E445" s="52"/>
      <c r="F445" s="50"/>
      <c r="G445" s="47"/>
      <c r="H445" s="50"/>
      <c r="I445" s="47"/>
      <c r="J445" s="50"/>
      <c r="K445" s="47"/>
      <c r="L445" s="50"/>
      <c r="M445" s="47"/>
      <c r="N445" s="50"/>
      <c r="O445" s="47"/>
      <c r="P445" s="50"/>
      <c r="Q445" s="47"/>
      <c r="R445" s="50"/>
      <c r="S445" s="47"/>
      <c r="T445" s="50"/>
      <c r="U445" s="51"/>
    </row>
    <row r="446" spans="1:21" ht="49.5" customHeight="1">
      <c r="A446" s="19"/>
      <c r="B446" s="13"/>
      <c r="C446" s="13"/>
      <c r="D446" s="13"/>
      <c r="E446" s="52"/>
      <c r="F446" s="50"/>
      <c r="G446" s="47"/>
      <c r="H446" s="50"/>
      <c r="I446" s="47"/>
      <c r="J446" s="50"/>
      <c r="K446" s="47"/>
      <c r="L446" s="50"/>
      <c r="M446" s="47"/>
      <c r="N446" s="50"/>
      <c r="O446" s="47"/>
      <c r="P446" s="50"/>
      <c r="Q446" s="47"/>
      <c r="R446" s="50"/>
      <c r="S446" s="47"/>
      <c r="T446" s="50"/>
      <c r="U446" s="51"/>
    </row>
    <row r="447" spans="1:21" ht="49.5" customHeight="1">
      <c r="A447" s="19"/>
      <c r="B447" s="13"/>
      <c r="C447" s="13"/>
      <c r="D447" s="13"/>
      <c r="E447" s="52"/>
      <c r="F447" s="50"/>
      <c r="G447" s="47"/>
      <c r="H447" s="50"/>
      <c r="I447" s="47"/>
      <c r="J447" s="50"/>
      <c r="K447" s="47"/>
      <c r="L447" s="50"/>
      <c r="M447" s="47"/>
      <c r="N447" s="50"/>
      <c r="O447" s="47"/>
      <c r="P447" s="50"/>
      <c r="Q447" s="47"/>
      <c r="R447" s="50"/>
      <c r="S447" s="47"/>
      <c r="T447" s="50"/>
      <c r="U447" s="51"/>
    </row>
    <row r="448" spans="1:21" ht="49.5" customHeight="1">
      <c r="A448" s="19"/>
      <c r="B448" s="13"/>
      <c r="C448" s="13"/>
      <c r="D448" s="13"/>
      <c r="E448" s="52"/>
      <c r="F448" s="50"/>
      <c r="G448" s="47"/>
      <c r="H448" s="50"/>
      <c r="I448" s="47"/>
      <c r="J448" s="50"/>
      <c r="K448" s="47"/>
      <c r="L448" s="50"/>
      <c r="M448" s="47"/>
      <c r="N448" s="50"/>
      <c r="O448" s="47"/>
      <c r="P448" s="50"/>
      <c r="Q448" s="47"/>
      <c r="R448" s="50"/>
      <c r="S448" s="47"/>
      <c r="T448" s="50"/>
      <c r="U448" s="51"/>
    </row>
    <row r="449" spans="1:21" ht="49.5" customHeight="1">
      <c r="A449" s="19"/>
      <c r="B449" s="13"/>
      <c r="C449" s="13"/>
      <c r="D449" s="13"/>
      <c r="E449" s="52"/>
      <c r="F449" s="50"/>
      <c r="G449" s="47"/>
      <c r="H449" s="50"/>
      <c r="I449" s="47"/>
      <c r="J449" s="50"/>
      <c r="K449" s="47"/>
      <c r="L449" s="50"/>
      <c r="M449" s="47"/>
      <c r="N449" s="50"/>
      <c r="O449" s="47"/>
      <c r="P449" s="50"/>
      <c r="Q449" s="47"/>
      <c r="R449" s="50"/>
      <c r="S449" s="47"/>
      <c r="T449" s="50"/>
      <c r="U449" s="51"/>
    </row>
    <row r="450" spans="1:21" ht="49.5" customHeight="1">
      <c r="A450" s="19"/>
      <c r="B450" s="13"/>
      <c r="C450" s="13"/>
      <c r="D450" s="13"/>
      <c r="E450" s="52"/>
      <c r="F450" s="50"/>
      <c r="G450" s="47"/>
      <c r="H450" s="50"/>
      <c r="I450" s="47"/>
      <c r="J450" s="50"/>
      <c r="K450" s="47"/>
      <c r="L450" s="50"/>
      <c r="M450" s="47"/>
      <c r="N450" s="50"/>
      <c r="O450" s="47"/>
      <c r="P450" s="50"/>
      <c r="Q450" s="47"/>
      <c r="R450" s="50"/>
      <c r="S450" s="47"/>
      <c r="T450" s="50"/>
      <c r="U450" s="51"/>
    </row>
    <row r="451" spans="1:21" ht="49.5" customHeight="1">
      <c r="A451" s="19"/>
      <c r="B451" s="13"/>
      <c r="C451" s="13"/>
      <c r="D451" s="13"/>
      <c r="E451" s="52"/>
      <c r="F451" s="50"/>
      <c r="G451" s="47"/>
      <c r="H451" s="50"/>
      <c r="I451" s="47"/>
      <c r="J451" s="50"/>
      <c r="K451" s="47"/>
      <c r="L451" s="50"/>
      <c r="M451" s="47"/>
      <c r="N451" s="50"/>
      <c r="O451" s="47"/>
      <c r="P451" s="50"/>
      <c r="Q451" s="47"/>
      <c r="R451" s="50"/>
      <c r="S451" s="47"/>
      <c r="T451" s="50"/>
      <c r="U451" s="51"/>
    </row>
    <row r="452" spans="1:21" ht="49.5" customHeight="1">
      <c r="A452" s="19"/>
      <c r="B452" s="13"/>
      <c r="C452" s="13"/>
      <c r="D452" s="13"/>
      <c r="E452" s="52"/>
      <c r="F452" s="50"/>
      <c r="G452" s="47"/>
      <c r="H452" s="50"/>
      <c r="I452" s="47"/>
      <c r="J452" s="50"/>
      <c r="K452" s="47"/>
      <c r="L452" s="50"/>
      <c r="M452" s="47"/>
      <c r="N452" s="50"/>
      <c r="O452" s="47"/>
      <c r="P452" s="50"/>
      <c r="Q452" s="47"/>
      <c r="R452" s="50"/>
      <c r="S452" s="47"/>
      <c r="T452" s="50"/>
      <c r="U452" s="51"/>
    </row>
    <row r="453" spans="1:21" ht="49.5" customHeight="1">
      <c r="A453" s="19"/>
      <c r="B453" s="13"/>
      <c r="C453" s="13"/>
      <c r="D453" s="13"/>
      <c r="E453" s="52"/>
      <c r="F453" s="50"/>
      <c r="G453" s="47"/>
      <c r="H453" s="50"/>
      <c r="I453" s="47"/>
      <c r="J453" s="50"/>
      <c r="K453" s="47"/>
      <c r="L453" s="50"/>
      <c r="M453" s="47"/>
      <c r="N453" s="50"/>
      <c r="O453" s="47"/>
      <c r="P453" s="50"/>
      <c r="Q453" s="47"/>
      <c r="R453" s="50"/>
      <c r="S453" s="47"/>
      <c r="T453" s="50"/>
      <c r="U453" s="51"/>
    </row>
    <row r="454" spans="1:21" ht="49.5" customHeight="1">
      <c r="A454" s="19"/>
      <c r="B454" s="13"/>
      <c r="C454" s="13"/>
      <c r="D454" s="13"/>
      <c r="E454" s="52"/>
      <c r="F454" s="50"/>
      <c r="G454" s="47"/>
      <c r="H454" s="50"/>
      <c r="I454" s="47"/>
      <c r="J454" s="50"/>
      <c r="K454" s="47"/>
      <c r="L454" s="50"/>
      <c r="M454" s="47"/>
      <c r="N454" s="50"/>
      <c r="O454" s="47"/>
      <c r="P454" s="50"/>
      <c r="Q454" s="47"/>
      <c r="R454" s="50"/>
      <c r="S454" s="47"/>
      <c r="T454" s="50"/>
      <c r="U454" s="51"/>
    </row>
    <row r="455" spans="1:21" ht="49.5" customHeight="1">
      <c r="A455" s="19"/>
      <c r="B455" s="13"/>
      <c r="C455" s="13"/>
      <c r="D455" s="13"/>
      <c r="E455" s="52"/>
      <c r="F455" s="50"/>
      <c r="G455" s="47"/>
      <c r="H455" s="50"/>
      <c r="I455" s="47"/>
      <c r="J455" s="50"/>
      <c r="K455" s="47"/>
      <c r="L455" s="50"/>
      <c r="M455" s="47"/>
      <c r="N455" s="50"/>
      <c r="O455" s="47"/>
      <c r="P455" s="50"/>
      <c r="Q455" s="47"/>
      <c r="R455" s="50"/>
      <c r="S455" s="47"/>
      <c r="T455" s="50"/>
      <c r="U455" s="51"/>
    </row>
    <row r="456" spans="1:21" ht="49.5" customHeight="1">
      <c r="A456" s="19"/>
      <c r="B456" s="13"/>
      <c r="C456" s="13"/>
      <c r="D456" s="13"/>
      <c r="E456" s="52"/>
      <c r="F456" s="50"/>
      <c r="G456" s="47"/>
      <c r="H456" s="50"/>
      <c r="I456" s="47"/>
      <c r="J456" s="50"/>
      <c r="K456" s="47"/>
      <c r="L456" s="50"/>
      <c r="M456" s="47"/>
      <c r="N456" s="50"/>
      <c r="O456" s="47"/>
      <c r="P456" s="50"/>
      <c r="Q456" s="47"/>
      <c r="R456" s="50"/>
      <c r="S456" s="47"/>
      <c r="T456" s="50"/>
      <c r="U456" s="51"/>
    </row>
    <row r="457" spans="1:21" ht="49.5" customHeight="1">
      <c r="A457" s="19"/>
      <c r="B457" s="13"/>
      <c r="C457" s="13"/>
      <c r="D457" s="13"/>
      <c r="E457" s="52"/>
      <c r="F457" s="50"/>
      <c r="G457" s="47"/>
      <c r="H457" s="50"/>
      <c r="I457" s="47"/>
      <c r="J457" s="50"/>
      <c r="K457" s="47"/>
      <c r="L457" s="50"/>
      <c r="M457" s="47"/>
      <c r="N457" s="50"/>
      <c r="O457" s="47"/>
      <c r="P457" s="50"/>
      <c r="Q457" s="47"/>
      <c r="R457" s="50"/>
      <c r="S457" s="47"/>
      <c r="T457" s="50"/>
      <c r="U457" s="51"/>
    </row>
    <row r="458" spans="1:21" ht="49.5" customHeight="1">
      <c r="A458" s="19"/>
      <c r="B458" s="13"/>
      <c r="C458" s="13"/>
      <c r="D458" s="13"/>
      <c r="E458" s="52"/>
      <c r="F458" s="50"/>
      <c r="G458" s="47"/>
      <c r="H458" s="50"/>
      <c r="I458" s="47"/>
      <c r="J458" s="50"/>
      <c r="K458" s="47"/>
      <c r="L458" s="50"/>
      <c r="M458" s="47"/>
      <c r="N458" s="50"/>
      <c r="O458" s="47"/>
      <c r="P458" s="50"/>
      <c r="Q458" s="47"/>
      <c r="R458" s="50"/>
      <c r="S458" s="47"/>
      <c r="T458" s="50"/>
      <c r="U458" s="51"/>
    </row>
    <row r="459" spans="1:21" ht="49.5" customHeight="1">
      <c r="A459" s="19"/>
      <c r="B459" s="13"/>
      <c r="C459" s="13"/>
      <c r="D459" s="13"/>
      <c r="E459" s="52"/>
      <c r="F459" s="50"/>
      <c r="G459" s="47"/>
      <c r="H459" s="50"/>
      <c r="I459" s="47"/>
      <c r="J459" s="50"/>
      <c r="K459" s="47"/>
      <c r="L459" s="50"/>
      <c r="M459" s="47"/>
      <c r="N459" s="50"/>
      <c r="O459" s="47"/>
      <c r="P459" s="50"/>
      <c r="Q459" s="47"/>
      <c r="R459" s="50"/>
      <c r="S459" s="47"/>
      <c r="T459" s="50"/>
      <c r="U459" s="51"/>
    </row>
    <row r="460" spans="1:21" ht="49.5" customHeight="1">
      <c r="A460" s="19"/>
      <c r="B460" s="13"/>
      <c r="C460" s="13"/>
      <c r="D460" s="13"/>
      <c r="E460" s="52"/>
      <c r="F460" s="50"/>
      <c r="G460" s="47"/>
      <c r="H460" s="50"/>
      <c r="I460" s="47"/>
      <c r="J460" s="50"/>
      <c r="K460" s="47"/>
      <c r="L460" s="50"/>
      <c r="M460" s="47"/>
      <c r="N460" s="50"/>
      <c r="O460" s="47"/>
      <c r="P460" s="50"/>
      <c r="Q460" s="47"/>
      <c r="R460" s="50"/>
      <c r="S460" s="47"/>
      <c r="T460" s="50"/>
      <c r="U460" s="51"/>
    </row>
    <row r="461" spans="1:21" ht="49.5" customHeight="1">
      <c r="A461" s="19"/>
      <c r="B461" s="13"/>
      <c r="C461" s="13"/>
      <c r="D461" s="13"/>
      <c r="E461" s="52"/>
      <c r="F461" s="50"/>
      <c r="G461" s="47"/>
      <c r="H461" s="50"/>
      <c r="I461" s="47"/>
      <c r="J461" s="50"/>
      <c r="K461" s="47"/>
      <c r="L461" s="50"/>
      <c r="M461" s="47"/>
      <c r="N461" s="50"/>
      <c r="O461" s="47"/>
      <c r="P461" s="50"/>
      <c r="Q461" s="47"/>
      <c r="R461" s="50"/>
      <c r="S461" s="47"/>
      <c r="T461" s="50"/>
      <c r="U461" s="51"/>
    </row>
    <row r="462" spans="1:21" ht="49.5" customHeight="1">
      <c r="A462" s="19"/>
      <c r="B462" s="13"/>
      <c r="C462" s="13"/>
      <c r="D462" s="13"/>
      <c r="E462" s="52"/>
      <c r="F462" s="50"/>
      <c r="G462" s="47"/>
      <c r="H462" s="50"/>
      <c r="I462" s="47"/>
      <c r="J462" s="50"/>
      <c r="K462" s="47"/>
      <c r="L462" s="50"/>
      <c r="M462" s="47"/>
      <c r="N462" s="50"/>
      <c r="O462" s="47"/>
      <c r="P462" s="50"/>
      <c r="Q462" s="47"/>
      <c r="R462" s="50"/>
      <c r="S462" s="47"/>
      <c r="T462" s="50"/>
      <c r="U462" s="51"/>
    </row>
    <row r="463" spans="1:21" ht="49.5" customHeight="1">
      <c r="A463" s="25"/>
      <c r="B463" s="41"/>
      <c r="C463" s="41"/>
      <c r="D463" s="41"/>
      <c r="E463" s="52"/>
      <c r="F463" s="50"/>
      <c r="G463" s="47"/>
      <c r="H463" s="50"/>
      <c r="I463" s="47"/>
      <c r="J463" s="50"/>
      <c r="K463" s="47"/>
      <c r="L463" s="50"/>
      <c r="M463" s="47"/>
      <c r="N463" s="50"/>
      <c r="O463" s="47"/>
      <c r="P463" s="50"/>
      <c r="Q463" s="47"/>
      <c r="R463" s="50"/>
      <c r="S463" s="47"/>
      <c r="T463" s="50"/>
      <c r="U463" s="51"/>
    </row>
    <row r="464" spans="1:21" ht="49.5" customHeight="1">
      <c r="A464" s="25"/>
      <c r="B464" s="41"/>
      <c r="C464" s="41"/>
      <c r="D464" s="41"/>
      <c r="E464" s="52"/>
      <c r="F464" s="50"/>
      <c r="G464" s="47"/>
      <c r="H464" s="50"/>
      <c r="I464" s="47"/>
      <c r="J464" s="50"/>
      <c r="K464" s="47"/>
      <c r="L464" s="50"/>
      <c r="M464" s="47"/>
      <c r="N464" s="50"/>
      <c r="O464" s="47"/>
      <c r="P464" s="50"/>
      <c r="Q464" s="47"/>
      <c r="R464" s="50"/>
      <c r="S464" s="47"/>
      <c r="T464" s="50"/>
      <c r="U464" s="51"/>
    </row>
    <row r="465" spans="1:21" ht="49.5" customHeight="1">
      <c r="A465" s="26"/>
      <c r="B465" s="38"/>
      <c r="C465" s="38"/>
      <c r="D465" s="38"/>
      <c r="E465" s="52"/>
      <c r="F465" s="50"/>
      <c r="G465" s="47"/>
      <c r="H465" s="50"/>
      <c r="I465" s="47"/>
      <c r="J465" s="50"/>
      <c r="K465" s="47"/>
      <c r="L465" s="50"/>
      <c r="M465" s="47"/>
      <c r="N465" s="50"/>
      <c r="O465" s="47"/>
      <c r="P465" s="50"/>
      <c r="Q465" s="47"/>
      <c r="R465" s="50"/>
      <c r="S465" s="47"/>
      <c r="T465" s="50"/>
      <c r="U465" s="51"/>
    </row>
    <row r="466" spans="1:21" ht="87" customHeight="1" thickBot="1">
      <c r="A466" s="278" t="s">
        <v>397</v>
      </c>
      <c r="B466" s="279"/>
      <c r="C466" s="279"/>
      <c r="D466" s="280"/>
      <c r="E466" s="191">
        <f>SUM(E435:E465)</f>
        <v>0</v>
      </c>
      <c r="F466" s="191">
        <f aca="true" t="shared" si="25" ref="F466:U466">SUM(F434:F465)</f>
        <v>0</v>
      </c>
      <c r="G466" s="191">
        <f t="shared" si="25"/>
        <v>0</v>
      </c>
      <c r="H466" s="191">
        <f t="shared" si="25"/>
        <v>0</v>
      </c>
      <c r="I466" s="191">
        <f t="shared" si="25"/>
        <v>0</v>
      </c>
      <c r="J466" s="191">
        <f t="shared" si="25"/>
        <v>0</v>
      </c>
      <c r="K466" s="191">
        <f t="shared" si="25"/>
        <v>0</v>
      </c>
      <c r="L466" s="191">
        <f t="shared" si="25"/>
        <v>0</v>
      </c>
      <c r="M466" s="191">
        <f t="shared" si="25"/>
        <v>0</v>
      </c>
      <c r="N466" s="191">
        <f t="shared" si="25"/>
        <v>0</v>
      </c>
      <c r="O466" s="191">
        <f t="shared" si="25"/>
        <v>0</v>
      </c>
      <c r="P466" s="191">
        <f t="shared" si="25"/>
        <v>0</v>
      </c>
      <c r="Q466" s="191">
        <f t="shared" si="25"/>
        <v>0</v>
      </c>
      <c r="R466" s="191">
        <f t="shared" si="25"/>
        <v>0</v>
      </c>
      <c r="S466" s="191">
        <f t="shared" si="25"/>
        <v>0</v>
      </c>
      <c r="T466" s="191">
        <f t="shared" si="25"/>
        <v>0</v>
      </c>
      <c r="U466" s="193">
        <f t="shared" si="25"/>
        <v>0</v>
      </c>
    </row>
    <row r="467" spans="1:21" s="235" customFormat="1" ht="87" customHeight="1">
      <c r="A467" s="236" t="s">
        <v>972</v>
      </c>
      <c r="B467" s="232"/>
      <c r="C467" s="232"/>
      <c r="D467" s="232"/>
      <c r="E467" s="233"/>
      <c r="F467" s="233"/>
      <c r="G467" s="233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</row>
    <row r="468" spans="5:21" ht="49.5" customHeight="1"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</row>
    <row r="469" spans="1:21" s="56" customFormat="1" ht="49.5" customHeight="1">
      <c r="A469" s="276" t="s">
        <v>344</v>
      </c>
      <c r="B469" s="276"/>
      <c r="C469" s="276"/>
      <c r="D469" s="276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</row>
    <row r="470" spans="1:21" s="56" customFormat="1" ht="49.5" customHeight="1">
      <c r="A470" s="276" t="s">
        <v>334</v>
      </c>
      <c r="B470" s="276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</row>
    <row r="471" spans="1:21" ht="49.5" customHeight="1">
      <c r="A471" s="5"/>
      <c r="B471" s="5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</row>
    <row r="472" spans="1:21" ht="49.5" customHeight="1">
      <c r="A472" s="4" t="s">
        <v>335</v>
      </c>
      <c r="B472" s="6" t="s">
        <v>114</v>
      </c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</row>
    <row r="473" spans="1:21" ht="49.5" customHeight="1">
      <c r="A473" s="4" t="s">
        <v>336</v>
      </c>
      <c r="B473" s="6" t="s">
        <v>535</v>
      </c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</row>
    <row r="474" spans="5:21" ht="49.5" customHeight="1" thickBot="1"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</row>
    <row r="475" spans="1:21" s="30" customFormat="1" ht="55.5" customHeight="1" thickBot="1">
      <c r="A475" s="281" t="s">
        <v>337</v>
      </c>
      <c r="B475" s="281" t="s">
        <v>394</v>
      </c>
      <c r="C475" s="282" t="s">
        <v>339</v>
      </c>
      <c r="D475" s="281" t="s">
        <v>340</v>
      </c>
      <c r="E475" s="296" t="s">
        <v>341</v>
      </c>
      <c r="F475" s="296" t="s">
        <v>343</v>
      </c>
      <c r="G475" s="296"/>
      <c r="H475" s="296"/>
      <c r="I475" s="296"/>
      <c r="J475" s="296"/>
      <c r="K475" s="296"/>
      <c r="L475" s="296"/>
      <c r="M475" s="296"/>
      <c r="N475" s="296"/>
      <c r="O475" s="296"/>
      <c r="P475" s="296"/>
      <c r="Q475" s="296"/>
      <c r="R475" s="296"/>
      <c r="S475" s="296"/>
      <c r="T475" s="296"/>
      <c r="U475" s="296"/>
    </row>
    <row r="476" spans="1:21" ht="49.5" customHeight="1" thickBot="1">
      <c r="A476" s="281"/>
      <c r="B476" s="281"/>
      <c r="C476" s="282"/>
      <c r="D476" s="281"/>
      <c r="E476" s="297"/>
      <c r="F476" s="296">
        <v>2004</v>
      </c>
      <c r="G476" s="296"/>
      <c r="H476" s="296"/>
      <c r="I476" s="296"/>
      <c r="J476" s="296">
        <v>2005</v>
      </c>
      <c r="K476" s="296"/>
      <c r="L476" s="296"/>
      <c r="M476" s="296"/>
      <c r="N476" s="296">
        <v>2006</v>
      </c>
      <c r="O476" s="296"/>
      <c r="P476" s="296"/>
      <c r="Q476" s="296"/>
      <c r="R476" s="296">
        <v>2007</v>
      </c>
      <c r="S476" s="296"/>
      <c r="T476" s="296"/>
      <c r="U476" s="296"/>
    </row>
    <row r="477" spans="1:21" ht="49.5" customHeight="1" thickBot="1">
      <c r="A477" s="281"/>
      <c r="B477" s="281"/>
      <c r="C477" s="282"/>
      <c r="D477" s="281"/>
      <c r="E477" s="297"/>
      <c r="F477" s="189" t="s">
        <v>342</v>
      </c>
      <c r="G477" s="189" t="s">
        <v>395</v>
      </c>
      <c r="H477" s="189" t="s">
        <v>396</v>
      </c>
      <c r="I477" s="189" t="s">
        <v>245</v>
      </c>
      <c r="J477" s="189" t="s">
        <v>342</v>
      </c>
      <c r="K477" s="189" t="s">
        <v>395</v>
      </c>
      <c r="L477" s="189" t="s">
        <v>396</v>
      </c>
      <c r="M477" s="189" t="s">
        <v>245</v>
      </c>
      <c r="N477" s="189" t="s">
        <v>342</v>
      </c>
      <c r="O477" s="189" t="s">
        <v>395</v>
      </c>
      <c r="P477" s="189" t="s">
        <v>396</v>
      </c>
      <c r="Q477" s="189" t="s">
        <v>245</v>
      </c>
      <c r="R477" s="189" t="s">
        <v>342</v>
      </c>
      <c r="S477" s="189" t="s">
        <v>395</v>
      </c>
      <c r="T477" s="189" t="s">
        <v>396</v>
      </c>
      <c r="U477" s="189" t="s">
        <v>245</v>
      </c>
    </row>
    <row r="478" spans="1:21" ht="409.5" customHeight="1">
      <c r="A478" s="19" t="s">
        <v>286</v>
      </c>
      <c r="B478" s="22" t="s">
        <v>724</v>
      </c>
      <c r="C478" s="16" t="s">
        <v>287</v>
      </c>
      <c r="D478" s="17" t="s">
        <v>288</v>
      </c>
      <c r="E478" s="53">
        <f>SUM(F478:U478)</f>
        <v>0</v>
      </c>
      <c r="F478" s="54"/>
      <c r="G478" s="53"/>
      <c r="H478" s="54"/>
      <c r="I478" s="53"/>
      <c r="J478" s="54"/>
      <c r="K478" s="53"/>
      <c r="L478" s="54"/>
      <c r="M478" s="53"/>
      <c r="N478" s="54"/>
      <c r="O478" s="53"/>
      <c r="P478" s="54"/>
      <c r="Q478" s="53"/>
      <c r="R478" s="54"/>
      <c r="S478" s="53"/>
      <c r="T478" s="54"/>
      <c r="U478" s="55"/>
    </row>
    <row r="479" spans="1:21" ht="292.5" customHeight="1">
      <c r="A479" s="19"/>
      <c r="B479" s="22" t="s">
        <v>536</v>
      </c>
      <c r="C479" s="17" t="s">
        <v>369</v>
      </c>
      <c r="D479" s="22" t="s">
        <v>315</v>
      </c>
      <c r="E479" s="53">
        <f>SUM(F479:U479)</f>
        <v>0</v>
      </c>
      <c r="F479" s="54"/>
      <c r="G479" s="53"/>
      <c r="H479" s="54"/>
      <c r="I479" s="53"/>
      <c r="J479" s="54"/>
      <c r="K479" s="53"/>
      <c r="L479" s="54"/>
      <c r="M479" s="53"/>
      <c r="N479" s="54"/>
      <c r="O479" s="53"/>
      <c r="P479" s="54"/>
      <c r="Q479" s="53"/>
      <c r="R479" s="54"/>
      <c r="S479" s="53"/>
      <c r="T479" s="54"/>
      <c r="U479" s="55"/>
    </row>
    <row r="480" spans="1:21" ht="292.5" customHeight="1">
      <c r="A480" s="19"/>
      <c r="B480" s="13"/>
      <c r="C480" s="9"/>
      <c r="D480" s="12"/>
      <c r="E480" s="47"/>
      <c r="F480" s="50"/>
      <c r="G480" s="47"/>
      <c r="H480" s="50"/>
      <c r="I480" s="47"/>
      <c r="J480" s="50"/>
      <c r="K480" s="47"/>
      <c r="L480" s="50"/>
      <c r="M480" s="47"/>
      <c r="N480" s="50"/>
      <c r="O480" s="47"/>
      <c r="P480" s="50"/>
      <c r="Q480" s="47"/>
      <c r="R480" s="50"/>
      <c r="S480" s="47"/>
      <c r="T480" s="50"/>
      <c r="U480" s="51"/>
    </row>
    <row r="481" spans="1:21" ht="292.5" customHeight="1">
      <c r="A481" s="19"/>
      <c r="B481" s="13"/>
      <c r="C481" s="9"/>
      <c r="D481" s="12"/>
      <c r="E481" s="47"/>
      <c r="F481" s="50"/>
      <c r="G481" s="47"/>
      <c r="H481" s="50"/>
      <c r="I481" s="47"/>
      <c r="J481" s="50"/>
      <c r="K481" s="47"/>
      <c r="L481" s="50"/>
      <c r="M481" s="47"/>
      <c r="N481" s="50"/>
      <c r="O481" s="47"/>
      <c r="P481" s="50"/>
      <c r="Q481" s="47"/>
      <c r="R481" s="50"/>
      <c r="S481" s="47"/>
      <c r="T481" s="50"/>
      <c r="U481" s="51"/>
    </row>
    <row r="482" spans="1:21" ht="154.5" customHeight="1">
      <c r="A482" s="19"/>
      <c r="B482" s="13"/>
      <c r="C482" s="9"/>
      <c r="D482" s="12"/>
      <c r="E482" s="47"/>
      <c r="F482" s="50"/>
      <c r="G482" s="47"/>
      <c r="H482" s="50"/>
      <c r="I482" s="47"/>
      <c r="J482" s="50"/>
      <c r="K482" s="47"/>
      <c r="L482" s="50"/>
      <c r="M482" s="47"/>
      <c r="N482" s="50"/>
      <c r="O482" s="47"/>
      <c r="P482" s="50"/>
      <c r="Q482" s="47"/>
      <c r="R482" s="50"/>
      <c r="S482" s="47"/>
      <c r="T482" s="50"/>
      <c r="U482" s="51"/>
    </row>
    <row r="483" spans="1:21" ht="154.5" customHeight="1">
      <c r="A483" s="19"/>
      <c r="B483" s="13"/>
      <c r="C483" s="9"/>
      <c r="D483" s="12"/>
      <c r="E483" s="47"/>
      <c r="F483" s="50"/>
      <c r="G483" s="47"/>
      <c r="H483" s="50"/>
      <c r="I483" s="47"/>
      <c r="J483" s="50"/>
      <c r="K483" s="47"/>
      <c r="L483" s="50"/>
      <c r="M483" s="47"/>
      <c r="N483" s="50"/>
      <c r="O483" s="47"/>
      <c r="P483" s="50"/>
      <c r="Q483" s="47"/>
      <c r="R483" s="50"/>
      <c r="S483" s="47"/>
      <c r="T483" s="50"/>
      <c r="U483" s="51"/>
    </row>
    <row r="484" spans="1:21" ht="49.5" customHeight="1">
      <c r="A484" s="19"/>
      <c r="B484" s="13"/>
      <c r="C484" s="9"/>
      <c r="D484" s="12"/>
      <c r="E484" s="47"/>
      <c r="F484" s="50"/>
      <c r="G484" s="47"/>
      <c r="H484" s="50"/>
      <c r="I484" s="47"/>
      <c r="J484" s="50"/>
      <c r="K484" s="47"/>
      <c r="L484" s="50"/>
      <c r="M484" s="47"/>
      <c r="N484" s="50"/>
      <c r="O484" s="47"/>
      <c r="P484" s="50"/>
      <c r="Q484" s="47"/>
      <c r="R484" s="50"/>
      <c r="S484" s="47"/>
      <c r="T484" s="50"/>
      <c r="U484" s="51"/>
    </row>
    <row r="485" spans="1:21" ht="49.5" customHeight="1">
      <c r="A485" s="19"/>
      <c r="B485" s="13"/>
      <c r="C485" s="9"/>
      <c r="D485" s="12"/>
      <c r="E485" s="47"/>
      <c r="F485" s="50"/>
      <c r="G485" s="47"/>
      <c r="H485" s="50"/>
      <c r="I485" s="47"/>
      <c r="J485" s="50"/>
      <c r="K485" s="47"/>
      <c r="L485" s="50"/>
      <c r="M485" s="47"/>
      <c r="N485" s="50"/>
      <c r="O485" s="47"/>
      <c r="P485" s="50"/>
      <c r="Q485" s="47"/>
      <c r="R485" s="50"/>
      <c r="S485" s="47"/>
      <c r="T485" s="50"/>
      <c r="U485" s="51"/>
    </row>
    <row r="486" spans="1:21" ht="49.5" customHeight="1">
      <c r="A486" s="19"/>
      <c r="B486" s="13"/>
      <c r="C486" s="9"/>
      <c r="D486" s="12"/>
      <c r="E486" s="47"/>
      <c r="F486" s="50"/>
      <c r="G486" s="47"/>
      <c r="H486" s="50"/>
      <c r="I486" s="47"/>
      <c r="J486" s="50"/>
      <c r="K486" s="47"/>
      <c r="L486" s="50"/>
      <c r="M486" s="47"/>
      <c r="N486" s="50"/>
      <c r="O486" s="47"/>
      <c r="P486" s="50"/>
      <c r="Q486" s="47"/>
      <c r="R486" s="50"/>
      <c r="S486" s="47"/>
      <c r="T486" s="50"/>
      <c r="U486" s="51"/>
    </row>
    <row r="487" spans="1:21" ht="49.5" customHeight="1">
      <c r="A487" s="19"/>
      <c r="B487" s="13"/>
      <c r="C487" s="9"/>
      <c r="D487" s="12"/>
      <c r="E487" s="47"/>
      <c r="F487" s="50"/>
      <c r="G487" s="47"/>
      <c r="H487" s="50"/>
      <c r="I487" s="47"/>
      <c r="J487" s="50"/>
      <c r="K487" s="47"/>
      <c r="L487" s="50"/>
      <c r="M487" s="47"/>
      <c r="N487" s="50"/>
      <c r="O487" s="47"/>
      <c r="P487" s="50"/>
      <c r="Q487" s="47"/>
      <c r="R487" s="50"/>
      <c r="S487" s="47"/>
      <c r="T487" s="50"/>
      <c r="U487" s="51"/>
    </row>
    <row r="488" spans="1:21" ht="49.5" customHeight="1">
      <c r="A488" s="19"/>
      <c r="B488" s="13"/>
      <c r="C488" s="9"/>
      <c r="D488" s="12"/>
      <c r="E488" s="47"/>
      <c r="F488" s="50"/>
      <c r="G488" s="47"/>
      <c r="H488" s="50"/>
      <c r="I488" s="47"/>
      <c r="J488" s="50"/>
      <c r="K488" s="47"/>
      <c r="L488" s="50"/>
      <c r="M488" s="47"/>
      <c r="N488" s="50"/>
      <c r="O488" s="47"/>
      <c r="P488" s="50"/>
      <c r="Q488" s="47"/>
      <c r="R488" s="50"/>
      <c r="S488" s="47"/>
      <c r="T488" s="50"/>
      <c r="U488" s="51"/>
    </row>
    <row r="489" spans="1:21" ht="49.5" customHeight="1">
      <c r="A489" s="19"/>
      <c r="B489" s="13"/>
      <c r="C489" s="9"/>
      <c r="D489" s="12"/>
      <c r="E489" s="47"/>
      <c r="F489" s="50"/>
      <c r="G489" s="47"/>
      <c r="H489" s="50"/>
      <c r="I489" s="47"/>
      <c r="J489" s="50"/>
      <c r="K489" s="47"/>
      <c r="L489" s="50"/>
      <c r="M489" s="47"/>
      <c r="N489" s="50"/>
      <c r="O489" s="47"/>
      <c r="P489" s="50"/>
      <c r="Q489" s="47"/>
      <c r="R489" s="50"/>
      <c r="S489" s="47"/>
      <c r="T489" s="50"/>
      <c r="U489" s="51"/>
    </row>
    <row r="490" spans="1:21" ht="49.5" customHeight="1">
      <c r="A490" s="19"/>
      <c r="B490" s="13"/>
      <c r="C490" s="9"/>
      <c r="D490" s="12"/>
      <c r="E490" s="47"/>
      <c r="F490" s="50"/>
      <c r="G490" s="47"/>
      <c r="H490" s="50"/>
      <c r="I490" s="47"/>
      <c r="J490" s="50"/>
      <c r="K490" s="47"/>
      <c r="L490" s="50"/>
      <c r="M490" s="47"/>
      <c r="N490" s="50"/>
      <c r="O490" s="47"/>
      <c r="P490" s="50"/>
      <c r="Q490" s="47"/>
      <c r="R490" s="50"/>
      <c r="S490" s="47"/>
      <c r="T490" s="50"/>
      <c r="U490" s="51"/>
    </row>
    <row r="491" spans="1:21" ht="49.5" customHeight="1">
      <c r="A491" s="19"/>
      <c r="B491" s="13"/>
      <c r="C491" s="9"/>
      <c r="D491" s="12"/>
      <c r="E491" s="47"/>
      <c r="F491" s="50"/>
      <c r="G491" s="47"/>
      <c r="H491" s="50"/>
      <c r="I491" s="47"/>
      <c r="J491" s="50"/>
      <c r="K491" s="47"/>
      <c r="L491" s="50"/>
      <c r="M491" s="47"/>
      <c r="N491" s="50"/>
      <c r="O491" s="47"/>
      <c r="P491" s="50"/>
      <c r="Q491" s="47"/>
      <c r="R491" s="50"/>
      <c r="S491" s="47"/>
      <c r="T491" s="50"/>
      <c r="U491" s="51"/>
    </row>
    <row r="492" spans="1:21" ht="49.5" customHeight="1">
      <c r="A492" s="19"/>
      <c r="B492" s="13"/>
      <c r="C492" s="9"/>
      <c r="D492" s="12"/>
      <c r="E492" s="47"/>
      <c r="F492" s="50"/>
      <c r="G492" s="47"/>
      <c r="H492" s="50"/>
      <c r="I492" s="47"/>
      <c r="J492" s="50"/>
      <c r="K492" s="47"/>
      <c r="L492" s="50"/>
      <c r="M492" s="47"/>
      <c r="N492" s="50"/>
      <c r="O492" s="47"/>
      <c r="P492" s="50"/>
      <c r="Q492" s="47"/>
      <c r="R492" s="50"/>
      <c r="S492" s="47"/>
      <c r="T492" s="50"/>
      <c r="U492" s="51"/>
    </row>
    <row r="493" spans="1:21" ht="49.5" customHeight="1">
      <c r="A493" s="19"/>
      <c r="B493" s="13"/>
      <c r="C493" s="9"/>
      <c r="D493" s="12"/>
      <c r="E493" s="47"/>
      <c r="F493" s="50"/>
      <c r="G493" s="47"/>
      <c r="H493" s="50"/>
      <c r="I493" s="47"/>
      <c r="J493" s="50"/>
      <c r="K493" s="47"/>
      <c r="L493" s="50"/>
      <c r="M493" s="47"/>
      <c r="N493" s="50"/>
      <c r="O493" s="47"/>
      <c r="P493" s="50"/>
      <c r="Q493" s="47"/>
      <c r="R493" s="50"/>
      <c r="S493" s="47"/>
      <c r="T493" s="50"/>
      <c r="U493" s="51"/>
    </row>
    <row r="494" spans="1:21" ht="49.5" customHeight="1">
      <c r="A494" s="19"/>
      <c r="B494" s="13"/>
      <c r="C494" s="9"/>
      <c r="D494" s="12"/>
      <c r="E494" s="47"/>
      <c r="F494" s="50"/>
      <c r="G494" s="47"/>
      <c r="H494" s="50"/>
      <c r="I494" s="47"/>
      <c r="J494" s="50"/>
      <c r="K494" s="47"/>
      <c r="L494" s="50"/>
      <c r="M494" s="47"/>
      <c r="N494" s="50"/>
      <c r="O494" s="47"/>
      <c r="P494" s="50"/>
      <c r="Q494" s="47"/>
      <c r="R494" s="50"/>
      <c r="S494" s="47"/>
      <c r="T494" s="50"/>
      <c r="U494" s="51"/>
    </row>
    <row r="495" spans="1:21" ht="49.5" customHeight="1">
      <c r="A495" s="19"/>
      <c r="B495" s="13"/>
      <c r="C495" s="9"/>
      <c r="D495" s="12"/>
      <c r="E495" s="47"/>
      <c r="F495" s="50"/>
      <c r="G495" s="47"/>
      <c r="H495" s="50"/>
      <c r="I495" s="47"/>
      <c r="J495" s="50"/>
      <c r="K495" s="47"/>
      <c r="L495" s="50"/>
      <c r="M495" s="47"/>
      <c r="N495" s="50"/>
      <c r="O495" s="47"/>
      <c r="P495" s="50"/>
      <c r="Q495" s="47"/>
      <c r="R495" s="50"/>
      <c r="S495" s="47"/>
      <c r="T495" s="50"/>
      <c r="U495" s="51"/>
    </row>
    <row r="496" spans="1:21" ht="49.5" customHeight="1">
      <c r="A496" s="19"/>
      <c r="B496" s="13"/>
      <c r="C496" s="9"/>
      <c r="D496" s="12"/>
      <c r="E496" s="47"/>
      <c r="F496" s="50"/>
      <c r="G496" s="47"/>
      <c r="H496" s="50"/>
      <c r="I496" s="47"/>
      <c r="J496" s="50"/>
      <c r="K496" s="47"/>
      <c r="L496" s="50"/>
      <c r="M496" s="47"/>
      <c r="N496" s="50"/>
      <c r="O496" s="47"/>
      <c r="P496" s="50"/>
      <c r="Q496" s="47"/>
      <c r="R496" s="50"/>
      <c r="S496" s="47"/>
      <c r="T496" s="50"/>
      <c r="U496" s="51"/>
    </row>
    <row r="497" spans="1:21" ht="49.5" customHeight="1">
      <c r="A497" s="25"/>
      <c r="B497" s="41"/>
      <c r="C497" s="8"/>
      <c r="D497" s="20"/>
      <c r="E497" s="47"/>
      <c r="F497" s="50"/>
      <c r="G497" s="47"/>
      <c r="H497" s="50"/>
      <c r="I497" s="47"/>
      <c r="J497" s="50"/>
      <c r="K497" s="47"/>
      <c r="L497" s="50"/>
      <c r="M497" s="47"/>
      <c r="N497" s="50"/>
      <c r="O497" s="47"/>
      <c r="P497" s="50"/>
      <c r="Q497" s="47"/>
      <c r="R497" s="50"/>
      <c r="S497" s="47"/>
      <c r="T497" s="50"/>
      <c r="U497" s="51"/>
    </row>
    <row r="498" spans="1:21" ht="49.5" customHeight="1">
      <c r="A498" s="25"/>
      <c r="B498" s="41"/>
      <c r="C498" s="8"/>
      <c r="D498" s="20"/>
      <c r="E498" s="47"/>
      <c r="F498" s="50"/>
      <c r="G498" s="47"/>
      <c r="H498" s="50"/>
      <c r="I498" s="47"/>
      <c r="J498" s="50"/>
      <c r="K498" s="47"/>
      <c r="L498" s="50"/>
      <c r="M498" s="47"/>
      <c r="N498" s="50"/>
      <c r="O498" s="47"/>
      <c r="P498" s="50"/>
      <c r="Q498" s="47"/>
      <c r="R498" s="50"/>
      <c r="S498" s="47"/>
      <c r="T498" s="50"/>
      <c r="U498" s="51"/>
    </row>
    <row r="499" spans="1:21" ht="49.5" customHeight="1">
      <c r="A499" s="26"/>
      <c r="B499" s="41"/>
      <c r="C499" s="8"/>
      <c r="D499" s="20"/>
      <c r="E499" s="47"/>
      <c r="F499" s="50"/>
      <c r="G499" s="47"/>
      <c r="H499" s="50"/>
      <c r="I499" s="47"/>
      <c r="J499" s="50"/>
      <c r="K499" s="47"/>
      <c r="L499" s="50"/>
      <c r="M499" s="47"/>
      <c r="N499" s="50"/>
      <c r="O499" s="47"/>
      <c r="P499" s="50"/>
      <c r="Q499" s="47"/>
      <c r="R499" s="50"/>
      <c r="S499" s="47"/>
      <c r="T499" s="50"/>
      <c r="U499" s="51"/>
    </row>
    <row r="500" spans="1:21" ht="87" customHeight="1" thickBot="1">
      <c r="A500" s="278" t="s">
        <v>397</v>
      </c>
      <c r="B500" s="279"/>
      <c r="C500" s="279"/>
      <c r="D500" s="280"/>
      <c r="E500" s="191">
        <f>SUM(E478:E499)</f>
        <v>0</v>
      </c>
      <c r="F500" s="191">
        <f aca="true" t="shared" si="26" ref="F500:U500">SUM(F478:F499)</f>
        <v>0</v>
      </c>
      <c r="G500" s="191">
        <f t="shared" si="26"/>
        <v>0</v>
      </c>
      <c r="H500" s="191">
        <f t="shared" si="26"/>
        <v>0</v>
      </c>
      <c r="I500" s="191">
        <f t="shared" si="26"/>
        <v>0</v>
      </c>
      <c r="J500" s="191">
        <f t="shared" si="26"/>
        <v>0</v>
      </c>
      <c r="K500" s="191">
        <f t="shared" si="26"/>
        <v>0</v>
      </c>
      <c r="L500" s="191">
        <f t="shared" si="26"/>
        <v>0</v>
      </c>
      <c r="M500" s="191">
        <f t="shared" si="26"/>
        <v>0</v>
      </c>
      <c r="N500" s="191">
        <f t="shared" si="26"/>
        <v>0</v>
      </c>
      <c r="O500" s="191">
        <f t="shared" si="26"/>
        <v>0</v>
      </c>
      <c r="P500" s="191">
        <f t="shared" si="26"/>
        <v>0</v>
      </c>
      <c r="Q500" s="191">
        <f t="shared" si="26"/>
        <v>0</v>
      </c>
      <c r="R500" s="191">
        <f t="shared" si="26"/>
        <v>0</v>
      </c>
      <c r="S500" s="191">
        <f t="shared" si="26"/>
        <v>0</v>
      </c>
      <c r="T500" s="191">
        <f t="shared" si="26"/>
        <v>0</v>
      </c>
      <c r="U500" s="193">
        <f t="shared" si="26"/>
        <v>0</v>
      </c>
    </row>
    <row r="501" spans="1:21" s="235" customFormat="1" ht="87" customHeight="1">
      <c r="A501" s="236" t="s">
        <v>972</v>
      </c>
      <c r="B501" s="232"/>
      <c r="C501" s="232"/>
      <c r="D501" s="232"/>
      <c r="E501" s="233"/>
      <c r="F501" s="233"/>
      <c r="G501" s="233"/>
      <c r="H501" s="233"/>
      <c r="I501" s="233"/>
      <c r="J501" s="233"/>
      <c r="K501" s="233"/>
      <c r="L501" s="233"/>
      <c r="M501" s="233"/>
      <c r="N501" s="233"/>
      <c r="O501" s="233"/>
      <c r="P501" s="233"/>
      <c r="Q501" s="233"/>
      <c r="R501" s="233"/>
      <c r="S501" s="233"/>
      <c r="T501" s="233"/>
      <c r="U501" s="233"/>
    </row>
    <row r="502" spans="5:21" ht="49.5" customHeight="1"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</row>
    <row r="503" spans="1:21" s="56" customFormat="1" ht="64.5" customHeight="1">
      <c r="A503" s="276" t="s">
        <v>344</v>
      </c>
      <c r="B503" s="276"/>
      <c r="C503" s="276"/>
      <c r="D503" s="276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</row>
    <row r="504" spans="1:21" s="56" customFormat="1" ht="49.5" customHeight="1">
      <c r="A504" s="276" t="s">
        <v>334</v>
      </c>
      <c r="B504" s="276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</row>
    <row r="505" spans="1:21" ht="49.5" customHeight="1">
      <c r="A505" s="5"/>
      <c r="B505" s="5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</row>
    <row r="506" spans="1:21" ht="49.5" customHeight="1">
      <c r="A506" s="4" t="s">
        <v>335</v>
      </c>
      <c r="B506" s="6" t="s">
        <v>114</v>
      </c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</row>
    <row r="507" spans="1:21" ht="49.5" customHeight="1">
      <c r="A507" s="4" t="s">
        <v>336</v>
      </c>
      <c r="B507" s="277" t="s">
        <v>370</v>
      </c>
      <c r="C507" s="277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</row>
    <row r="508" spans="5:21" ht="49.5" customHeight="1" thickBot="1"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</row>
    <row r="509" spans="1:21" s="30" customFormat="1" ht="55.5" customHeight="1" thickBot="1">
      <c r="A509" s="281" t="s">
        <v>337</v>
      </c>
      <c r="B509" s="281" t="s">
        <v>394</v>
      </c>
      <c r="C509" s="282" t="s">
        <v>339</v>
      </c>
      <c r="D509" s="281" t="s">
        <v>340</v>
      </c>
      <c r="E509" s="296" t="s">
        <v>341</v>
      </c>
      <c r="F509" s="296" t="s">
        <v>343</v>
      </c>
      <c r="G509" s="296"/>
      <c r="H509" s="296"/>
      <c r="I509" s="296"/>
      <c r="J509" s="296"/>
      <c r="K509" s="296"/>
      <c r="L509" s="296"/>
      <c r="M509" s="296"/>
      <c r="N509" s="296"/>
      <c r="O509" s="296"/>
      <c r="P509" s="296"/>
      <c r="Q509" s="296"/>
      <c r="R509" s="296"/>
      <c r="S509" s="296"/>
      <c r="T509" s="296"/>
      <c r="U509" s="296"/>
    </row>
    <row r="510" spans="1:21" ht="49.5" customHeight="1" thickBot="1">
      <c r="A510" s="281"/>
      <c r="B510" s="281"/>
      <c r="C510" s="282"/>
      <c r="D510" s="281"/>
      <c r="E510" s="297"/>
      <c r="F510" s="296">
        <v>2004</v>
      </c>
      <c r="G510" s="296"/>
      <c r="H510" s="296"/>
      <c r="I510" s="296"/>
      <c r="J510" s="296">
        <v>2005</v>
      </c>
      <c r="K510" s="296"/>
      <c r="L510" s="296"/>
      <c r="M510" s="296"/>
      <c r="N510" s="296">
        <v>2006</v>
      </c>
      <c r="O510" s="296"/>
      <c r="P510" s="296"/>
      <c r="Q510" s="296"/>
      <c r="R510" s="296">
        <v>2007</v>
      </c>
      <c r="S510" s="296"/>
      <c r="T510" s="296"/>
      <c r="U510" s="296"/>
    </row>
    <row r="511" spans="1:21" ht="49.5" customHeight="1" thickBot="1">
      <c r="A511" s="281"/>
      <c r="B511" s="281"/>
      <c r="C511" s="282"/>
      <c r="D511" s="281"/>
      <c r="E511" s="297"/>
      <c r="F511" s="189" t="s">
        <v>342</v>
      </c>
      <c r="G511" s="189" t="s">
        <v>395</v>
      </c>
      <c r="H511" s="189" t="s">
        <v>396</v>
      </c>
      <c r="I511" s="189" t="s">
        <v>245</v>
      </c>
      <c r="J511" s="189" t="s">
        <v>342</v>
      </c>
      <c r="K511" s="189" t="s">
        <v>395</v>
      </c>
      <c r="L511" s="189" t="s">
        <v>396</v>
      </c>
      <c r="M511" s="189" t="s">
        <v>245</v>
      </c>
      <c r="N511" s="189" t="s">
        <v>342</v>
      </c>
      <c r="O511" s="189" t="s">
        <v>395</v>
      </c>
      <c r="P511" s="189" t="s">
        <v>396</v>
      </c>
      <c r="Q511" s="189" t="s">
        <v>245</v>
      </c>
      <c r="R511" s="189" t="s">
        <v>342</v>
      </c>
      <c r="S511" s="189" t="s">
        <v>395</v>
      </c>
      <c r="T511" s="189" t="s">
        <v>396</v>
      </c>
      <c r="U511" s="189" t="s">
        <v>245</v>
      </c>
    </row>
    <row r="512" spans="1:21" ht="154.5" customHeight="1">
      <c r="A512" s="261" t="s">
        <v>255</v>
      </c>
      <c r="B512" s="17" t="s">
        <v>725</v>
      </c>
      <c r="C512" s="16" t="s">
        <v>726</v>
      </c>
      <c r="D512" s="17" t="s">
        <v>880</v>
      </c>
      <c r="E512" s="53">
        <f>SUM(F512:U512)</f>
        <v>0</v>
      </c>
      <c r="F512" s="54"/>
      <c r="G512" s="53"/>
      <c r="H512" s="54"/>
      <c r="I512" s="53"/>
      <c r="J512" s="54"/>
      <c r="K512" s="53"/>
      <c r="L512" s="54"/>
      <c r="M512" s="53"/>
      <c r="N512" s="54"/>
      <c r="O512" s="53"/>
      <c r="P512" s="54"/>
      <c r="Q512" s="53"/>
      <c r="R512" s="54"/>
      <c r="S512" s="53"/>
      <c r="T512" s="54"/>
      <c r="U512" s="55"/>
    </row>
    <row r="513" spans="1:21" ht="154.5" customHeight="1">
      <c r="A513" s="272"/>
      <c r="B513" s="17" t="s">
        <v>727</v>
      </c>
      <c r="C513" s="17" t="s">
        <v>257</v>
      </c>
      <c r="D513" s="22" t="s">
        <v>345</v>
      </c>
      <c r="E513" s="53">
        <f>SUM(F513:U513)</f>
        <v>0</v>
      </c>
      <c r="F513" s="54"/>
      <c r="G513" s="53"/>
      <c r="H513" s="54"/>
      <c r="I513" s="53"/>
      <c r="J513" s="54"/>
      <c r="K513" s="53"/>
      <c r="L513" s="54"/>
      <c r="M513" s="53"/>
      <c r="N513" s="54"/>
      <c r="O513" s="53"/>
      <c r="P513" s="54"/>
      <c r="Q513" s="53"/>
      <c r="R513" s="54"/>
      <c r="S513" s="53"/>
      <c r="T513" s="54"/>
      <c r="U513" s="55"/>
    </row>
    <row r="514" spans="1:21" ht="331.5" customHeight="1">
      <c r="A514" s="23"/>
      <c r="B514" s="71" t="s">
        <v>290</v>
      </c>
      <c r="C514" s="71"/>
      <c r="D514" s="71" t="s">
        <v>881</v>
      </c>
      <c r="E514" s="100">
        <f>SUM(F514:U514)</f>
        <v>98203</v>
      </c>
      <c r="F514" s="73">
        <f>20000+2163</f>
        <v>22163</v>
      </c>
      <c r="G514" s="73"/>
      <c r="H514" s="73"/>
      <c r="I514" s="73"/>
      <c r="J514" s="73">
        <f>21400+2314</f>
        <v>23714</v>
      </c>
      <c r="K514" s="73"/>
      <c r="L514" s="73"/>
      <c r="M514" s="73"/>
      <c r="N514" s="73">
        <f>22855+2472</f>
        <v>25327</v>
      </c>
      <c r="O514" s="73"/>
      <c r="P514" s="73"/>
      <c r="Q514" s="73"/>
      <c r="R514" s="73">
        <f>24364+2635</f>
        <v>26999</v>
      </c>
      <c r="S514" s="73"/>
      <c r="T514" s="73"/>
      <c r="U514" s="109"/>
    </row>
    <row r="515" spans="1:21" ht="397.5" customHeight="1">
      <c r="A515" s="19"/>
      <c r="B515" s="71" t="s">
        <v>289</v>
      </c>
      <c r="C515" s="71"/>
      <c r="D515" s="71" t="s">
        <v>119</v>
      </c>
      <c r="E515" s="100">
        <f>SUM(F515:U515)</f>
        <v>0</v>
      </c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109"/>
    </row>
    <row r="516" spans="1:21" ht="154.5" customHeight="1">
      <c r="A516" s="19"/>
      <c r="B516" s="71" t="s">
        <v>256</v>
      </c>
      <c r="C516" s="71"/>
      <c r="D516" s="71"/>
      <c r="E516" s="100">
        <f>SUM(F516:U516)</f>
        <v>0</v>
      </c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109"/>
    </row>
    <row r="517" spans="1:21" ht="154.5" customHeight="1">
      <c r="A517" s="19"/>
      <c r="B517" s="41"/>
      <c r="C517" s="13"/>
      <c r="D517" s="13"/>
      <c r="E517" s="52"/>
      <c r="F517" s="50"/>
      <c r="G517" s="47"/>
      <c r="H517" s="50"/>
      <c r="I517" s="47"/>
      <c r="J517" s="50"/>
      <c r="K517" s="47"/>
      <c r="L517" s="50"/>
      <c r="M517" s="47"/>
      <c r="N517" s="50"/>
      <c r="O517" s="47"/>
      <c r="P517" s="50"/>
      <c r="Q517" s="47"/>
      <c r="R517" s="50"/>
      <c r="S517" s="47"/>
      <c r="T517" s="50"/>
      <c r="U517" s="51"/>
    </row>
    <row r="518" spans="1:21" ht="49.5" customHeight="1">
      <c r="A518" s="19"/>
      <c r="B518" s="13"/>
      <c r="C518" s="13"/>
      <c r="D518" s="13"/>
      <c r="E518" s="52"/>
      <c r="F518" s="50"/>
      <c r="G518" s="47"/>
      <c r="H518" s="50"/>
      <c r="I518" s="47"/>
      <c r="J518" s="50"/>
      <c r="K518" s="47"/>
      <c r="L518" s="50"/>
      <c r="M518" s="47"/>
      <c r="N518" s="50"/>
      <c r="O518" s="47"/>
      <c r="P518" s="50"/>
      <c r="Q518" s="47"/>
      <c r="R518" s="50"/>
      <c r="S518" s="47"/>
      <c r="T518" s="50"/>
      <c r="U518" s="51"/>
    </row>
    <row r="519" spans="1:21" ht="49.5" customHeight="1">
      <c r="A519" s="19"/>
      <c r="B519" s="13"/>
      <c r="C519" s="13"/>
      <c r="D519" s="13"/>
      <c r="E519" s="52"/>
      <c r="F519" s="50"/>
      <c r="G519" s="47"/>
      <c r="H519" s="50"/>
      <c r="I519" s="47"/>
      <c r="J519" s="50"/>
      <c r="K519" s="47"/>
      <c r="L519" s="50"/>
      <c r="M519" s="47"/>
      <c r="N519" s="50"/>
      <c r="O519" s="47"/>
      <c r="P519" s="50"/>
      <c r="Q519" s="47"/>
      <c r="R519" s="50"/>
      <c r="S519" s="47"/>
      <c r="T519" s="50"/>
      <c r="U519" s="51"/>
    </row>
    <row r="520" spans="1:21" ht="49.5" customHeight="1">
      <c r="A520" s="19"/>
      <c r="B520" s="13"/>
      <c r="C520" s="13"/>
      <c r="D520" s="13"/>
      <c r="E520" s="52"/>
      <c r="F520" s="50"/>
      <c r="G520" s="47"/>
      <c r="H520" s="50"/>
      <c r="I520" s="47"/>
      <c r="J520" s="50"/>
      <c r="K520" s="47"/>
      <c r="L520" s="50"/>
      <c r="M520" s="47"/>
      <c r="N520" s="50"/>
      <c r="O520" s="47"/>
      <c r="P520" s="50"/>
      <c r="Q520" s="47"/>
      <c r="R520" s="50"/>
      <c r="S520" s="47"/>
      <c r="T520" s="50"/>
      <c r="U520" s="51"/>
    </row>
    <row r="521" spans="1:21" ht="49.5" customHeight="1">
      <c r="A521" s="19"/>
      <c r="B521" s="13"/>
      <c r="C521" s="13"/>
      <c r="D521" s="13"/>
      <c r="E521" s="52"/>
      <c r="F521" s="50"/>
      <c r="G521" s="47"/>
      <c r="H521" s="50"/>
      <c r="I521" s="47"/>
      <c r="J521" s="50"/>
      <c r="K521" s="47"/>
      <c r="L521" s="50"/>
      <c r="M521" s="47"/>
      <c r="N521" s="50"/>
      <c r="O521" s="47"/>
      <c r="P521" s="50"/>
      <c r="Q521" s="47"/>
      <c r="R521" s="50"/>
      <c r="S521" s="47"/>
      <c r="T521" s="50"/>
      <c r="U521" s="51"/>
    </row>
    <row r="522" spans="1:21" ht="49.5" customHeight="1">
      <c r="A522" s="19"/>
      <c r="B522" s="13"/>
      <c r="C522" s="13"/>
      <c r="D522" s="13"/>
      <c r="E522" s="52"/>
      <c r="F522" s="50"/>
      <c r="G522" s="47"/>
      <c r="H522" s="50"/>
      <c r="I522" s="47"/>
      <c r="J522" s="50"/>
      <c r="K522" s="47"/>
      <c r="L522" s="50"/>
      <c r="M522" s="47"/>
      <c r="N522" s="50"/>
      <c r="O522" s="47"/>
      <c r="P522" s="50"/>
      <c r="Q522" s="47"/>
      <c r="R522" s="50"/>
      <c r="S522" s="47"/>
      <c r="T522" s="50"/>
      <c r="U522" s="51"/>
    </row>
    <row r="523" spans="1:21" ht="49.5" customHeight="1">
      <c r="A523" s="19"/>
      <c r="B523" s="13"/>
      <c r="C523" s="13"/>
      <c r="D523" s="13"/>
      <c r="E523" s="52"/>
      <c r="F523" s="50"/>
      <c r="G523" s="47"/>
      <c r="H523" s="50"/>
      <c r="I523" s="47"/>
      <c r="J523" s="50"/>
      <c r="K523" s="47"/>
      <c r="L523" s="50"/>
      <c r="M523" s="47"/>
      <c r="N523" s="50"/>
      <c r="O523" s="47"/>
      <c r="P523" s="50"/>
      <c r="Q523" s="47"/>
      <c r="R523" s="50"/>
      <c r="S523" s="47"/>
      <c r="T523" s="50"/>
      <c r="U523" s="51"/>
    </row>
    <row r="524" spans="1:21" ht="49.5" customHeight="1">
      <c r="A524" s="19"/>
      <c r="B524" s="13"/>
      <c r="C524" s="13"/>
      <c r="D524" s="13"/>
      <c r="E524" s="52"/>
      <c r="F524" s="50"/>
      <c r="G524" s="47"/>
      <c r="H524" s="50"/>
      <c r="I524" s="47"/>
      <c r="J524" s="50"/>
      <c r="K524" s="47"/>
      <c r="L524" s="50"/>
      <c r="M524" s="47"/>
      <c r="N524" s="50"/>
      <c r="O524" s="47"/>
      <c r="P524" s="50"/>
      <c r="Q524" s="47"/>
      <c r="R524" s="50"/>
      <c r="S524" s="47"/>
      <c r="T524" s="50"/>
      <c r="U524" s="51"/>
    </row>
    <row r="525" spans="1:21" ht="49.5" customHeight="1">
      <c r="A525" s="19"/>
      <c r="B525" s="13"/>
      <c r="C525" s="13"/>
      <c r="D525" s="13"/>
      <c r="E525" s="52"/>
      <c r="F525" s="50"/>
      <c r="G525" s="47"/>
      <c r="H525" s="50"/>
      <c r="I525" s="47"/>
      <c r="J525" s="50"/>
      <c r="K525" s="47"/>
      <c r="L525" s="50"/>
      <c r="M525" s="47"/>
      <c r="N525" s="50"/>
      <c r="O525" s="47"/>
      <c r="P525" s="50"/>
      <c r="Q525" s="47"/>
      <c r="R525" s="50"/>
      <c r="S525" s="47"/>
      <c r="T525" s="50"/>
      <c r="U525" s="51"/>
    </row>
    <row r="526" spans="1:21" ht="49.5" customHeight="1">
      <c r="A526" s="19"/>
      <c r="B526" s="13"/>
      <c r="C526" s="13"/>
      <c r="D526" s="13"/>
      <c r="E526" s="52"/>
      <c r="F526" s="50"/>
      <c r="G526" s="47"/>
      <c r="H526" s="50"/>
      <c r="I526" s="47"/>
      <c r="J526" s="50"/>
      <c r="K526" s="47"/>
      <c r="L526" s="50"/>
      <c r="M526" s="47"/>
      <c r="N526" s="50"/>
      <c r="O526" s="47"/>
      <c r="P526" s="50"/>
      <c r="Q526" s="47"/>
      <c r="R526" s="50"/>
      <c r="S526" s="47"/>
      <c r="T526" s="50"/>
      <c r="U526" s="51"/>
    </row>
    <row r="527" spans="1:21" ht="49.5" customHeight="1">
      <c r="A527" s="19"/>
      <c r="B527" s="13"/>
      <c r="C527" s="13"/>
      <c r="D527" s="13"/>
      <c r="E527" s="52"/>
      <c r="F527" s="50"/>
      <c r="G527" s="47"/>
      <c r="H527" s="50"/>
      <c r="I527" s="47"/>
      <c r="J527" s="50"/>
      <c r="K527" s="47"/>
      <c r="L527" s="50"/>
      <c r="M527" s="47"/>
      <c r="N527" s="50"/>
      <c r="O527" s="47"/>
      <c r="P527" s="50"/>
      <c r="Q527" s="47"/>
      <c r="R527" s="50"/>
      <c r="S527" s="47"/>
      <c r="T527" s="50"/>
      <c r="U527" s="51"/>
    </row>
    <row r="528" spans="1:21" ht="49.5" customHeight="1">
      <c r="A528" s="19"/>
      <c r="B528" s="13"/>
      <c r="C528" s="13"/>
      <c r="D528" s="13"/>
      <c r="E528" s="52"/>
      <c r="F528" s="50"/>
      <c r="G528" s="47"/>
      <c r="H528" s="50"/>
      <c r="I528" s="47"/>
      <c r="J528" s="50"/>
      <c r="K528" s="47"/>
      <c r="L528" s="50"/>
      <c r="M528" s="47"/>
      <c r="N528" s="50"/>
      <c r="O528" s="47"/>
      <c r="P528" s="50"/>
      <c r="Q528" s="47"/>
      <c r="R528" s="50"/>
      <c r="S528" s="47"/>
      <c r="T528" s="50"/>
      <c r="U528" s="51"/>
    </row>
    <row r="529" spans="1:21" ht="49.5" customHeight="1">
      <c r="A529" s="19"/>
      <c r="B529" s="13"/>
      <c r="C529" s="13"/>
      <c r="D529" s="13"/>
      <c r="E529" s="52"/>
      <c r="F529" s="50"/>
      <c r="G529" s="47"/>
      <c r="H529" s="50"/>
      <c r="I529" s="47"/>
      <c r="J529" s="50"/>
      <c r="K529" s="47"/>
      <c r="L529" s="50"/>
      <c r="M529" s="47"/>
      <c r="N529" s="50"/>
      <c r="O529" s="47"/>
      <c r="P529" s="50"/>
      <c r="Q529" s="47"/>
      <c r="R529" s="50"/>
      <c r="S529" s="47"/>
      <c r="T529" s="50"/>
      <c r="U529" s="51"/>
    </row>
    <row r="530" spans="1:21" ht="49.5" customHeight="1">
      <c r="A530" s="19"/>
      <c r="B530" s="13"/>
      <c r="C530" s="13"/>
      <c r="D530" s="13"/>
      <c r="E530" s="52"/>
      <c r="F530" s="50"/>
      <c r="G530" s="47"/>
      <c r="H530" s="50"/>
      <c r="I530" s="47"/>
      <c r="J530" s="50"/>
      <c r="K530" s="47"/>
      <c r="L530" s="50"/>
      <c r="M530" s="47"/>
      <c r="N530" s="50"/>
      <c r="O530" s="47"/>
      <c r="P530" s="50"/>
      <c r="Q530" s="47"/>
      <c r="R530" s="50"/>
      <c r="S530" s="47"/>
      <c r="T530" s="50"/>
      <c r="U530" s="51"/>
    </row>
    <row r="531" spans="1:21" ht="49.5" customHeight="1">
      <c r="A531" s="19"/>
      <c r="B531" s="13"/>
      <c r="C531" s="13"/>
      <c r="D531" s="13"/>
      <c r="E531" s="52"/>
      <c r="F531" s="50"/>
      <c r="G531" s="47"/>
      <c r="H531" s="50"/>
      <c r="I531" s="47"/>
      <c r="J531" s="50"/>
      <c r="K531" s="47"/>
      <c r="L531" s="50"/>
      <c r="M531" s="47"/>
      <c r="N531" s="50"/>
      <c r="O531" s="47"/>
      <c r="P531" s="50"/>
      <c r="Q531" s="47"/>
      <c r="R531" s="50"/>
      <c r="S531" s="47"/>
      <c r="T531" s="50"/>
      <c r="U531" s="51"/>
    </row>
    <row r="532" spans="1:21" ht="49.5" customHeight="1">
      <c r="A532" s="19"/>
      <c r="B532" s="13"/>
      <c r="C532" s="13"/>
      <c r="D532" s="13"/>
      <c r="E532" s="52"/>
      <c r="F532" s="50"/>
      <c r="G532" s="47"/>
      <c r="H532" s="50"/>
      <c r="I532" s="47"/>
      <c r="J532" s="50"/>
      <c r="K532" s="47"/>
      <c r="L532" s="50"/>
      <c r="M532" s="47"/>
      <c r="N532" s="50"/>
      <c r="O532" s="47"/>
      <c r="P532" s="50"/>
      <c r="Q532" s="47"/>
      <c r="R532" s="50"/>
      <c r="S532" s="47"/>
      <c r="T532" s="50"/>
      <c r="U532" s="51"/>
    </row>
    <row r="533" spans="1:21" ht="49.5" customHeight="1">
      <c r="A533" s="19"/>
      <c r="B533" s="13"/>
      <c r="C533" s="13"/>
      <c r="D533" s="13"/>
      <c r="E533" s="52"/>
      <c r="F533" s="50"/>
      <c r="G533" s="47"/>
      <c r="H533" s="50"/>
      <c r="I533" s="47"/>
      <c r="J533" s="50"/>
      <c r="K533" s="47"/>
      <c r="L533" s="50"/>
      <c r="M533" s="47"/>
      <c r="N533" s="50"/>
      <c r="O533" s="47"/>
      <c r="P533" s="50"/>
      <c r="Q533" s="47"/>
      <c r="R533" s="50"/>
      <c r="S533" s="47"/>
      <c r="T533" s="50"/>
      <c r="U533" s="51"/>
    </row>
    <row r="534" spans="1:21" ht="49.5" customHeight="1">
      <c r="A534" s="25"/>
      <c r="B534" s="41"/>
      <c r="C534" s="41"/>
      <c r="D534" s="41"/>
      <c r="E534" s="52"/>
      <c r="F534" s="50"/>
      <c r="G534" s="47"/>
      <c r="H534" s="50"/>
      <c r="I534" s="47"/>
      <c r="J534" s="50"/>
      <c r="K534" s="47"/>
      <c r="L534" s="50"/>
      <c r="M534" s="47"/>
      <c r="N534" s="50"/>
      <c r="O534" s="47"/>
      <c r="P534" s="50"/>
      <c r="Q534" s="47"/>
      <c r="R534" s="50"/>
      <c r="S534" s="47"/>
      <c r="T534" s="50"/>
      <c r="U534" s="51"/>
    </row>
    <row r="535" spans="1:21" ht="49.5" customHeight="1">
      <c r="A535" s="25"/>
      <c r="B535" s="41"/>
      <c r="C535" s="41"/>
      <c r="D535" s="41"/>
      <c r="E535" s="52"/>
      <c r="F535" s="50"/>
      <c r="G535" s="47"/>
      <c r="H535" s="50"/>
      <c r="I535" s="47"/>
      <c r="J535" s="50"/>
      <c r="K535" s="47"/>
      <c r="L535" s="50"/>
      <c r="M535" s="47"/>
      <c r="N535" s="50"/>
      <c r="O535" s="47"/>
      <c r="P535" s="50"/>
      <c r="Q535" s="47"/>
      <c r="R535" s="50"/>
      <c r="S535" s="47"/>
      <c r="T535" s="50"/>
      <c r="U535" s="51"/>
    </row>
    <row r="536" spans="1:21" ht="49.5" customHeight="1">
      <c r="A536" s="26"/>
      <c r="B536" s="38"/>
      <c r="C536" s="38"/>
      <c r="D536" s="38"/>
      <c r="E536" s="52"/>
      <c r="F536" s="50"/>
      <c r="G536" s="47"/>
      <c r="H536" s="50"/>
      <c r="I536" s="47"/>
      <c r="J536" s="50"/>
      <c r="K536" s="47"/>
      <c r="L536" s="50"/>
      <c r="M536" s="47"/>
      <c r="N536" s="50"/>
      <c r="O536" s="47"/>
      <c r="P536" s="50"/>
      <c r="Q536" s="47"/>
      <c r="R536" s="50"/>
      <c r="S536" s="47"/>
      <c r="T536" s="50"/>
      <c r="U536" s="51"/>
    </row>
    <row r="537" spans="1:21" ht="87" customHeight="1" thickBot="1">
      <c r="A537" s="278" t="s">
        <v>397</v>
      </c>
      <c r="B537" s="279"/>
      <c r="C537" s="279"/>
      <c r="D537" s="280"/>
      <c r="E537" s="191">
        <f>SUM(E512:E536)</f>
        <v>98203</v>
      </c>
      <c r="F537" s="191">
        <f aca="true" t="shared" si="27" ref="F537:U537">SUM(F512:F536)</f>
        <v>22163</v>
      </c>
      <c r="G537" s="191">
        <f t="shared" si="27"/>
        <v>0</v>
      </c>
      <c r="H537" s="191">
        <f t="shared" si="27"/>
        <v>0</v>
      </c>
      <c r="I537" s="191">
        <f t="shared" si="27"/>
        <v>0</v>
      </c>
      <c r="J537" s="191">
        <f t="shared" si="27"/>
        <v>23714</v>
      </c>
      <c r="K537" s="191">
        <f t="shared" si="27"/>
        <v>0</v>
      </c>
      <c r="L537" s="191">
        <f t="shared" si="27"/>
        <v>0</v>
      </c>
      <c r="M537" s="191">
        <f t="shared" si="27"/>
        <v>0</v>
      </c>
      <c r="N537" s="191">
        <f t="shared" si="27"/>
        <v>25327</v>
      </c>
      <c r="O537" s="191">
        <f t="shared" si="27"/>
        <v>0</v>
      </c>
      <c r="P537" s="191">
        <f t="shared" si="27"/>
        <v>0</v>
      </c>
      <c r="Q537" s="191">
        <f t="shared" si="27"/>
        <v>0</v>
      </c>
      <c r="R537" s="191">
        <f t="shared" si="27"/>
        <v>26999</v>
      </c>
      <c r="S537" s="191">
        <f t="shared" si="27"/>
        <v>0</v>
      </c>
      <c r="T537" s="191">
        <f t="shared" si="27"/>
        <v>0</v>
      </c>
      <c r="U537" s="193">
        <f t="shared" si="27"/>
        <v>0</v>
      </c>
    </row>
    <row r="539" spans="1:21" ht="49.5" customHeight="1">
      <c r="A539" s="40"/>
      <c r="B539" s="40"/>
      <c r="C539" s="40"/>
      <c r="D539" s="4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</row>
    <row r="540" spans="1:21" s="56" customFormat="1" ht="60.75" customHeight="1">
      <c r="A540" s="276" t="s">
        <v>344</v>
      </c>
      <c r="B540" s="276"/>
      <c r="C540" s="276"/>
      <c r="D540" s="276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</row>
    <row r="541" spans="1:21" s="56" customFormat="1" ht="49.5" customHeight="1">
      <c r="A541" s="276" t="s">
        <v>334</v>
      </c>
      <c r="B541" s="276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</row>
    <row r="542" spans="1:21" ht="49.5" customHeight="1">
      <c r="A542" s="5"/>
      <c r="B542" s="5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</row>
    <row r="543" spans="1:21" ht="60.75" customHeight="1">
      <c r="A543" s="4" t="s">
        <v>335</v>
      </c>
      <c r="B543" s="6" t="s">
        <v>114</v>
      </c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</row>
    <row r="544" spans="1:21" ht="49.5" customHeight="1">
      <c r="A544" s="4" t="s">
        <v>336</v>
      </c>
      <c r="B544" s="277" t="s">
        <v>471</v>
      </c>
      <c r="C544" s="277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</row>
    <row r="545" spans="5:21" ht="49.5" customHeight="1" thickBot="1"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</row>
    <row r="546" spans="1:21" s="30" customFormat="1" ht="55.5" customHeight="1" thickBot="1">
      <c r="A546" s="281" t="s">
        <v>337</v>
      </c>
      <c r="B546" s="281" t="s">
        <v>394</v>
      </c>
      <c r="C546" s="282" t="s">
        <v>339</v>
      </c>
      <c r="D546" s="281" t="s">
        <v>340</v>
      </c>
      <c r="E546" s="296" t="s">
        <v>341</v>
      </c>
      <c r="F546" s="296" t="s">
        <v>343</v>
      </c>
      <c r="G546" s="296"/>
      <c r="H546" s="296"/>
      <c r="I546" s="296"/>
      <c r="J546" s="296"/>
      <c r="K546" s="296"/>
      <c r="L546" s="296"/>
      <c r="M546" s="296"/>
      <c r="N546" s="296"/>
      <c r="O546" s="296"/>
      <c r="P546" s="296"/>
      <c r="Q546" s="296"/>
      <c r="R546" s="296"/>
      <c r="S546" s="296"/>
      <c r="T546" s="296"/>
      <c r="U546" s="296"/>
    </row>
    <row r="547" spans="1:21" ht="49.5" customHeight="1" thickBot="1">
      <c r="A547" s="281"/>
      <c r="B547" s="281"/>
      <c r="C547" s="282"/>
      <c r="D547" s="281"/>
      <c r="E547" s="297"/>
      <c r="F547" s="296">
        <v>2004</v>
      </c>
      <c r="G547" s="296"/>
      <c r="H547" s="296"/>
      <c r="I547" s="296"/>
      <c r="J547" s="296">
        <v>2005</v>
      </c>
      <c r="K547" s="296"/>
      <c r="L547" s="296"/>
      <c r="M547" s="296"/>
      <c r="N547" s="296">
        <v>2006</v>
      </c>
      <c r="O547" s="296"/>
      <c r="P547" s="296"/>
      <c r="Q547" s="296"/>
      <c r="R547" s="296">
        <v>2007</v>
      </c>
      <c r="S547" s="296"/>
      <c r="T547" s="296"/>
      <c r="U547" s="296"/>
    </row>
    <row r="548" spans="1:21" ht="49.5" customHeight="1" thickBot="1">
      <c r="A548" s="281"/>
      <c r="B548" s="281"/>
      <c r="C548" s="282"/>
      <c r="D548" s="281"/>
      <c r="E548" s="297"/>
      <c r="F548" s="189" t="s">
        <v>342</v>
      </c>
      <c r="G548" s="189" t="s">
        <v>395</v>
      </c>
      <c r="H548" s="189" t="s">
        <v>396</v>
      </c>
      <c r="I548" s="189" t="s">
        <v>245</v>
      </c>
      <c r="J548" s="189" t="s">
        <v>342</v>
      </c>
      <c r="K548" s="189" t="s">
        <v>395</v>
      </c>
      <c r="L548" s="189" t="s">
        <v>396</v>
      </c>
      <c r="M548" s="189" t="s">
        <v>245</v>
      </c>
      <c r="N548" s="189" t="s">
        <v>342</v>
      </c>
      <c r="O548" s="189" t="s">
        <v>395</v>
      </c>
      <c r="P548" s="189" t="s">
        <v>396</v>
      </c>
      <c r="Q548" s="189" t="s">
        <v>245</v>
      </c>
      <c r="R548" s="189" t="s">
        <v>342</v>
      </c>
      <c r="S548" s="189" t="s">
        <v>395</v>
      </c>
      <c r="T548" s="189" t="s">
        <v>396</v>
      </c>
      <c r="U548" s="189" t="s">
        <v>245</v>
      </c>
    </row>
    <row r="549" spans="1:21" ht="154.5" customHeight="1">
      <c r="A549" s="261" t="s">
        <v>714</v>
      </c>
      <c r="B549" s="13" t="s">
        <v>480</v>
      </c>
      <c r="C549" s="287" t="s">
        <v>728</v>
      </c>
      <c r="D549" s="9" t="s">
        <v>483</v>
      </c>
      <c r="E549" s="283">
        <f>SUM(F549:U549)</f>
        <v>0</v>
      </c>
      <c r="F549" s="50"/>
      <c r="G549" s="47"/>
      <c r="H549" s="50"/>
      <c r="I549" s="47"/>
      <c r="J549" s="50"/>
      <c r="K549" s="47"/>
      <c r="L549" s="50"/>
      <c r="M549" s="47"/>
      <c r="N549" s="50"/>
      <c r="O549" s="47"/>
      <c r="P549" s="50"/>
      <c r="Q549" s="47"/>
      <c r="R549" s="50"/>
      <c r="S549" s="47"/>
      <c r="T549" s="50"/>
      <c r="U549" s="51"/>
    </row>
    <row r="550" spans="1:21" ht="283.5" customHeight="1">
      <c r="A550" s="261"/>
      <c r="B550" s="42"/>
      <c r="C550" s="288"/>
      <c r="D550" s="22"/>
      <c r="E550" s="284"/>
      <c r="F550" s="54"/>
      <c r="G550" s="53"/>
      <c r="H550" s="54"/>
      <c r="I550" s="53"/>
      <c r="J550" s="54"/>
      <c r="K550" s="53"/>
      <c r="L550" s="54"/>
      <c r="M550" s="53"/>
      <c r="N550" s="54"/>
      <c r="O550" s="53"/>
      <c r="P550" s="54"/>
      <c r="Q550" s="53"/>
      <c r="R550" s="54"/>
      <c r="S550" s="53"/>
      <c r="T550" s="54"/>
      <c r="U550" s="55"/>
    </row>
    <row r="551" spans="1:21" ht="238.5" customHeight="1">
      <c r="A551" s="19"/>
      <c r="B551" s="285" t="s">
        <v>481</v>
      </c>
      <c r="C551" s="9" t="s">
        <v>482</v>
      </c>
      <c r="D551" s="13"/>
      <c r="E551" s="47">
        <f>SUM(F551:U551)</f>
        <v>0</v>
      </c>
      <c r="F551" s="50"/>
      <c r="G551" s="47"/>
      <c r="H551" s="50"/>
      <c r="I551" s="47"/>
      <c r="J551" s="50"/>
      <c r="K551" s="47"/>
      <c r="L551" s="50"/>
      <c r="M551" s="47"/>
      <c r="N551" s="50"/>
      <c r="O551" s="47"/>
      <c r="P551" s="50"/>
      <c r="Q551" s="47"/>
      <c r="R551" s="50"/>
      <c r="S551" s="47"/>
      <c r="T551" s="50"/>
      <c r="U551" s="51"/>
    </row>
    <row r="552" spans="1:21" ht="154.5" customHeight="1">
      <c r="A552" s="19"/>
      <c r="B552" s="269"/>
      <c r="C552" s="17"/>
      <c r="D552" s="22"/>
      <c r="E552" s="53"/>
      <c r="F552" s="54"/>
      <c r="G552" s="53"/>
      <c r="H552" s="54"/>
      <c r="I552" s="53"/>
      <c r="J552" s="54"/>
      <c r="K552" s="53"/>
      <c r="L552" s="54"/>
      <c r="M552" s="53"/>
      <c r="N552" s="54"/>
      <c r="O552" s="53"/>
      <c r="P552" s="54"/>
      <c r="Q552" s="53"/>
      <c r="R552" s="54"/>
      <c r="S552" s="53"/>
      <c r="T552" s="54"/>
      <c r="U552" s="55"/>
    </row>
    <row r="553" spans="1:21" ht="154.5" customHeight="1">
      <c r="A553" s="19"/>
      <c r="B553" s="13"/>
      <c r="C553" s="9"/>
      <c r="D553" s="12"/>
      <c r="E553" s="47"/>
      <c r="F553" s="50"/>
      <c r="G553" s="47"/>
      <c r="H553" s="50"/>
      <c r="I553" s="47"/>
      <c r="J553" s="50"/>
      <c r="K553" s="47"/>
      <c r="L553" s="50"/>
      <c r="M553" s="47"/>
      <c r="N553" s="50"/>
      <c r="O553" s="47"/>
      <c r="P553" s="50"/>
      <c r="Q553" s="47"/>
      <c r="R553" s="50"/>
      <c r="S553" s="47"/>
      <c r="T553" s="50"/>
      <c r="U553" s="51"/>
    </row>
    <row r="554" spans="1:21" ht="154.5" customHeight="1">
      <c r="A554" s="19"/>
      <c r="B554" s="13"/>
      <c r="C554" s="9"/>
      <c r="D554" s="12"/>
      <c r="E554" s="47"/>
      <c r="F554" s="50"/>
      <c r="G554" s="47"/>
      <c r="H554" s="50"/>
      <c r="I554" s="47"/>
      <c r="J554" s="50"/>
      <c r="K554" s="47"/>
      <c r="L554" s="50"/>
      <c r="M554" s="47"/>
      <c r="N554" s="50"/>
      <c r="O554" s="47"/>
      <c r="P554" s="50"/>
      <c r="Q554" s="47"/>
      <c r="R554" s="50"/>
      <c r="S554" s="47"/>
      <c r="T554" s="50"/>
      <c r="U554" s="51"/>
    </row>
    <row r="555" spans="1:21" ht="154.5" customHeight="1">
      <c r="A555" s="19"/>
      <c r="B555" s="13"/>
      <c r="C555" s="9"/>
      <c r="D555" s="12"/>
      <c r="E555" s="47"/>
      <c r="F555" s="50"/>
      <c r="G555" s="47"/>
      <c r="H555" s="50"/>
      <c r="I555" s="47"/>
      <c r="J555" s="50"/>
      <c r="K555" s="47"/>
      <c r="L555" s="50"/>
      <c r="M555" s="47"/>
      <c r="N555" s="50"/>
      <c r="O555" s="47"/>
      <c r="P555" s="50"/>
      <c r="Q555" s="47"/>
      <c r="R555" s="50"/>
      <c r="S555" s="47"/>
      <c r="T555" s="50"/>
      <c r="U555" s="51"/>
    </row>
    <row r="556" spans="1:21" ht="154.5" customHeight="1">
      <c r="A556" s="19"/>
      <c r="B556" s="13"/>
      <c r="C556" s="9"/>
      <c r="D556" s="12"/>
      <c r="E556" s="47"/>
      <c r="F556" s="50"/>
      <c r="G556" s="47"/>
      <c r="H556" s="50"/>
      <c r="I556" s="47"/>
      <c r="J556" s="50"/>
      <c r="K556" s="47"/>
      <c r="L556" s="50"/>
      <c r="M556" s="47"/>
      <c r="N556" s="50"/>
      <c r="O556" s="47"/>
      <c r="P556" s="50"/>
      <c r="Q556" s="47"/>
      <c r="R556" s="50"/>
      <c r="S556" s="47"/>
      <c r="T556" s="50"/>
      <c r="U556" s="51"/>
    </row>
    <row r="557" spans="1:21" ht="49.5" customHeight="1">
      <c r="A557" s="19"/>
      <c r="B557" s="13"/>
      <c r="C557" s="9"/>
      <c r="D557" s="12"/>
      <c r="E557" s="47"/>
      <c r="F557" s="50"/>
      <c r="G557" s="47"/>
      <c r="H557" s="50"/>
      <c r="I557" s="47"/>
      <c r="J557" s="50"/>
      <c r="K557" s="47"/>
      <c r="L557" s="50"/>
      <c r="M557" s="47"/>
      <c r="N557" s="50"/>
      <c r="O557" s="47"/>
      <c r="P557" s="50"/>
      <c r="Q557" s="47"/>
      <c r="R557" s="50"/>
      <c r="S557" s="47"/>
      <c r="T557" s="50"/>
      <c r="U557" s="51"/>
    </row>
    <row r="558" spans="1:21" ht="49.5" customHeight="1">
      <c r="A558" s="19"/>
      <c r="B558" s="13"/>
      <c r="C558" s="9"/>
      <c r="D558" s="12"/>
      <c r="E558" s="47"/>
      <c r="F558" s="50"/>
      <c r="G558" s="47"/>
      <c r="H558" s="50"/>
      <c r="I558" s="47"/>
      <c r="J558" s="50"/>
      <c r="K558" s="47"/>
      <c r="L558" s="50"/>
      <c r="M558" s="47"/>
      <c r="N558" s="50"/>
      <c r="O558" s="47"/>
      <c r="P558" s="50"/>
      <c r="Q558" s="47"/>
      <c r="R558" s="50"/>
      <c r="S558" s="47"/>
      <c r="T558" s="50"/>
      <c r="U558" s="51"/>
    </row>
    <row r="559" spans="1:21" ht="49.5" customHeight="1">
      <c r="A559" s="19"/>
      <c r="B559" s="13"/>
      <c r="C559" s="9"/>
      <c r="D559" s="12"/>
      <c r="E559" s="47"/>
      <c r="F559" s="50"/>
      <c r="G559" s="47"/>
      <c r="H559" s="50"/>
      <c r="I559" s="47"/>
      <c r="J559" s="50"/>
      <c r="K559" s="47"/>
      <c r="L559" s="50"/>
      <c r="M559" s="47"/>
      <c r="N559" s="50"/>
      <c r="O559" s="47"/>
      <c r="P559" s="50"/>
      <c r="Q559" s="47"/>
      <c r="R559" s="50"/>
      <c r="S559" s="47"/>
      <c r="T559" s="50"/>
      <c r="U559" s="51"/>
    </row>
    <row r="560" spans="1:21" ht="49.5" customHeight="1">
      <c r="A560" s="19"/>
      <c r="B560" s="13"/>
      <c r="C560" s="9"/>
      <c r="D560" s="12"/>
      <c r="E560" s="47"/>
      <c r="F560" s="50"/>
      <c r="G560" s="47"/>
      <c r="H560" s="50"/>
      <c r="I560" s="47"/>
      <c r="J560" s="50"/>
      <c r="K560" s="47"/>
      <c r="L560" s="50"/>
      <c r="M560" s="47"/>
      <c r="N560" s="50"/>
      <c r="O560" s="47"/>
      <c r="P560" s="50"/>
      <c r="Q560" s="47"/>
      <c r="R560" s="50"/>
      <c r="S560" s="47"/>
      <c r="T560" s="50"/>
      <c r="U560" s="51"/>
    </row>
    <row r="561" spans="1:21" ht="49.5" customHeight="1">
      <c r="A561" s="19"/>
      <c r="B561" s="13"/>
      <c r="C561" s="9"/>
      <c r="D561" s="12"/>
      <c r="E561" s="47"/>
      <c r="F561" s="50"/>
      <c r="G561" s="47"/>
      <c r="H561" s="50"/>
      <c r="I561" s="47"/>
      <c r="J561" s="50"/>
      <c r="K561" s="47"/>
      <c r="L561" s="50"/>
      <c r="M561" s="47"/>
      <c r="N561" s="50"/>
      <c r="O561" s="47"/>
      <c r="P561" s="50"/>
      <c r="Q561" s="47"/>
      <c r="R561" s="50"/>
      <c r="S561" s="47"/>
      <c r="T561" s="50"/>
      <c r="U561" s="51"/>
    </row>
    <row r="562" spans="1:21" ht="49.5" customHeight="1">
      <c r="A562" s="19"/>
      <c r="B562" s="13"/>
      <c r="C562" s="9"/>
      <c r="D562" s="12"/>
      <c r="E562" s="47"/>
      <c r="F562" s="50"/>
      <c r="G562" s="47"/>
      <c r="H562" s="50"/>
      <c r="I562" s="47"/>
      <c r="J562" s="50"/>
      <c r="K562" s="47"/>
      <c r="L562" s="50"/>
      <c r="M562" s="47"/>
      <c r="N562" s="50"/>
      <c r="O562" s="47"/>
      <c r="P562" s="50"/>
      <c r="Q562" s="47"/>
      <c r="R562" s="50"/>
      <c r="S562" s="47"/>
      <c r="T562" s="50"/>
      <c r="U562" s="51"/>
    </row>
    <row r="563" spans="1:21" ht="49.5" customHeight="1">
      <c r="A563" s="19"/>
      <c r="B563" s="13"/>
      <c r="C563" s="9"/>
      <c r="D563" s="12"/>
      <c r="E563" s="47"/>
      <c r="F563" s="50"/>
      <c r="G563" s="47"/>
      <c r="H563" s="50"/>
      <c r="I563" s="47"/>
      <c r="J563" s="50"/>
      <c r="K563" s="47"/>
      <c r="L563" s="50"/>
      <c r="M563" s="47"/>
      <c r="N563" s="50"/>
      <c r="O563" s="47"/>
      <c r="P563" s="50"/>
      <c r="Q563" s="47"/>
      <c r="R563" s="50"/>
      <c r="S563" s="47"/>
      <c r="T563" s="50"/>
      <c r="U563" s="51"/>
    </row>
    <row r="564" spans="1:21" ht="49.5" customHeight="1">
      <c r="A564" s="19"/>
      <c r="B564" s="13"/>
      <c r="C564" s="9"/>
      <c r="D564" s="12"/>
      <c r="E564" s="47"/>
      <c r="F564" s="50"/>
      <c r="G564" s="47"/>
      <c r="H564" s="50"/>
      <c r="I564" s="47"/>
      <c r="J564" s="50"/>
      <c r="K564" s="47"/>
      <c r="L564" s="50"/>
      <c r="M564" s="47"/>
      <c r="N564" s="50"/>
      <c r="O564" s="47"/>
      <c r="P564" s="50"/>
      <c r="Q564" s="47"/>
      <c r="R564" s="50"/>
      <c r="S564" s="47"/>
      <c r="T564" s="50"/>
      <c r="U564" s="51"/>
    </row>
    <row r="565" spans="1:21" ht="49.5" customHeight="1">
      <c r="A565" s="19"/>
      <c r="B565" s="13"/>
      <c r="C565" s="9"/>
      <c r="D565" s="12"/>
      <c r="E565" s="47"/>
      <c r="F565" s="50"/>
      <c r="G565" s="47"/>
      <c r="H565" s="50"/>
      <c r="I565" s="47"/>
      <c r="J565" s="50"/>
      <c r="K565" s="47"/>
      <c r="L565" s="50"/>
      <c r="M565" s="47"/>
      <c r="N565" s="50"/>
      <c r="O565" s="47"/>
      <c r="P565" s="50"/>
      <c r="Q565" s="47"/>
      <c r="R565" s="50"/>
      <c r="S565" s="47"/>
      <c r="T565" s="50"/>
      <c r="U565" s="51"/>
    </row>
    <row r="566" spans="1:21" ht="49.5" customHeight="1">
      <c r="A566" s="19"/>
      <c r="B566" s="13"/>
      <c r="C566" s="9"/>
      <c r="D566" s="12"/>
      <c r="E566" s="47"/>
      <c r="F566" s="50"/>
      <c r="G566" s="47"/>
      <c r="H566" s="50"/>
      <c r="I566" s="47"/>
      <c r="J566" s="50"/>
      <c r="K566" s="47"/>
      <c r="L566" s="50"/>
      <c r="M566" s="47"/>
      <c r="N566" s="50"/>
      <c r="O566" s="47"/>
      <c r="P566" s="50"/>
      <c r="Q566" s="47"/>
      <c r="R566" s="50"/>
      <c r="S566" s="47"/>
      <c r="T566" s="50"/>
      <c r="U566" s="51"/>
    </row>
    <row r="567" spans="1:21" ht="49.5" customHeight="1">
      <c r="A567" s="19"/>
      <c r="B567" s="13"/>
      <c r="C567" s="9"/>
      <c r="D567" s="12"/>
      <c r="E567" s="47"/>
      <c r="F567" s="50"/>
      <c r="G567" s="47"/>
      <c r="H567" s="50"/>
      <c r="I567" s="47"/>
      <c r="J567" s="50"/>
      <c r="K567" s="47"/>
      <c r="L567" s="50"/>
      <c r="M567" s="47"/>
      <c r="N567" s="50"/>
      <c r="O567" s="47"/>
      <c r="P567" s="50"/>
      <c r="Q567" s="47"/>
      <c r="R567" s="50"/>
      <c r="S567" s="47"/>
      <c r="T567" s="50"/>
      <c r="U567" s="51"/>
    </row>
    <row r="568" spans="1:21" ht="49.5" customHeight="1">
      <c r="A568" s="19"/>
      <c r="B568" s="13"/>
      <c r="C568" s="9"/>
      <c r="D568" s="12"/>
      <c r="E568" s="47"/>
      <c r="F568" s="50"/>
      <c r="G568" s="47"/>
      <c r="H568" s="50"/>
      <c r="I568" s="47"/>
      <c r="J568" s="50"/>
      <c r="K568" s="47"/>
      <c r="L568" s="50"/>
      <c r="M568" s="47"/>
      <c r="N568" s="50"/>
      <c r="O568" s="47"/>
      <c r="P568" s="50"/>
      <c r="Q568" s="47"/>
      <c r="R568" s="50"/>
      <c r="S568" s="47"/>
      <c r="T568" s="50"/>
      <c r="U568" s="51"/>
    </row>
    <row r="569" spans="1:21" ht="49.5" customHeight="1">
      <c r="A569" s="19"/>
      <c r="B569" s="13"/>
      <c r="C569" s="9"/>
      <c r="D569" s="12"/>
      <c r="E569" s="47"/>
      <c r="F569" s="50"/>
      <c r="G569" s="47"/>
      <c r="H569" s="50"/>
      <c r="I569" s="47"/>
      <c r="J569" s="50"/>
      <c r="K569" s="47"/>
      <c r="L569" s="50"/>
      <c r="M569" s="47"/>
      <c r="N569" s="50"/>
      <c r="O569" s="47"/>
      <c r="P569" s="50"/>
      <c r="Q569" s="47"/>
      <c r="R569" s="50"/>
      <c r="S569" s="47"/>
      <c r="T569" s="50"/>
      <c r="U569" s="51"/>
    </row>
    <row r="570" spans="1:21" ht="49.5" customHeight="1">
      <c r="A570" s="25"/>
      <c r="B570" s="41"/>
      <c r="C570" s="8"/>
      <c r="D570" s="20"/>
      <c r="E570" s="47"/>
      <c r="F570" s="50"/>
      <c r="G570" s="47"/>
      <c r="H570" s="50"/>
      <c r="I570" s="47"/>
      <c r="J570" s="50"/>
      <c r="K570" s="47"/>
      <c r="L570" s="50"/>
      <c r="M570" s="47"/>
      <c r="N570" s="50"/>
      <c r="O570" s="47"/>
      <c r="P570" s="50"/>
      <c r="Q570" s="47"/>
      <c r="R570" s="50"/>
      <c r="S570" s="47"/>
      <c r="T570" s="50"/>
      <c r="U570" s="51"/>
    </row>
    <row r="571" spans="1:21" ht="49.5" customHeight="1">
      <c r="A571" s="25"/>
      <c r="B571" s="41"/>
      <c r="C571" s="8"/>
      <c r="D571" s="20"/>
      <c r="E571" s="47"/>
      <c r="F571" s="50"/>
      <c r="G571" s="47"/>
      <c r="H571" s="50"/>
      <c r="I571" s="47"/>
      <c r="J571" s="50"/>
      <c r="K571" s="47"/>
      <c r="L571" s="50"/>
      <c r="M571" s="47"/>
      <c r="N571" s="50"/>
      <c r="O571" s="47"/>
      <c r="P571" s="50"/>
      <c r="Q571" s="47"/>
      <c r="R571" s="50"/>
      <c r="S571" s="47"/>
      <c r="T571" s="50"/>
      <c r="U571" s="51"/>
    </row>
    <row r="572" spans="1:21" ht="49.5" customHeight="1">
      <c r="A572" s="26"/>
      <c r="B572" s="41"/>
      <c r="C572" s="8"/>
      <c r="D572" s="20"/>
      <c r="E572" s="47"/>
      <c r="F572" s="50"/>
      <c r="G572" s="47"/>
      <c r="H572" s="50"/>
      <c r="I572" s="47"/>
      <c r="J572" s="50"/>
      <c r="K572" s="47"/>
      <c r="L572" s="50"/>
      <c r="M572" s="47"/>
      <c r="N572" s="50"/>
      <c r="O572" s="47"/>
      <c r="P572" s="50"/>
      <c r="Q572" s="47"/>
      <c r="R572" s="50"/>
      <c r="S572" s="47"/>
      <c r="T572" s="50"/>
      <c r="U572" s="51"/>
    </row>
    <row r="573" spans="1:21" ht="87" customHeight="1" thickBot="1">
      <c r="A573" s="262" t="s">
        <v>397</v>
      </c>
      <c r="B573" s="263"/>
      <c r="C573" s="263"/>
      <c r="D573" s="264"/>
      <c r="E573" s="190">
        <f>SUM(E549:E572)</f>
        <v>0</v>
      </c>
      <c r="F573" s="190">
        <f aca="true" t="shared" si="28" ref="F573:U573">SUM(F549:F572)</f>
        <v>0</v>
      </c>
      <c r="G573" s="190">
        <f t="shared" si="28"/>
        <v>0</v>
      </c>
      <c r="H573" s="190">
        <f t="shared" si="28"/>
        <v>0</v>
      </c>
      <c r="I573" s="190">
        <f t="shared" si="28"/>
        <v>0</v>
      </c>
      <c r="J573" s="190">
        <f t="shared" si="28"/>
        <v>0</v>
      </c>
      <c r="K573" s="190">
        <f t="shared" si="28"/>
        <v>0</v>
      </c>
      <c r="L573" s="190">
        <f t="shared" si="28"/>
        <v>0</v>
      </c>
      <c r="M573" s="190">
        <f t="shared" si="28"/>
        <v>0</v>
      </c>
      <c r="N573" s="190">
        <f t="shared" si="28"/>
        <v>0</v>
      </c>
      <c r="O573" s="190">
        <f t="shared" si="28"/>
        <v>0</v>
      </c>
      <c r="P573" s="190">
        <f t="shared" si="28"/>
        <v>0</v>
      </c>
      <c r="Q573" s="190">
        <f t="shared" si="28"/>
        <v>0</v>
      </c>
      <c r="R573" s="190">
        <f t="shared" si="28"/>
        <v>0</v>
      </c>
      <c r="S573" s="190">
        <f t="shared" si="28"/>
        <v>0</v>
      </c>
      <c r="T573" s="190">
        <f t="shared" si="28"/>
        <v>0</v>
      </c>
      <c r="U573" s="192">
        <f t="shared" si="28"/>
        <v>0</v>
      </c>
    </row>
    <row r="574" spans="1:21" ht="49.5" customHeight="1" thickBot="1">
      <c r="A574" s="196"/>
      <c r="B574" s="196"/>
      <c r="C574" s="196"/>
      <c r="D574" s="196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</row>
    <row r="575" spans="1:21" ht="87" customHeight="1" thickBot="1">
      <c r="A575" s="307" t="s">
        <v>479</v>
      </c>
      <c r="B575" s="308"/>
      <c r="C575" s="308"/>
      <c r="D575" s="308"/>
      <c r="E575" s="194">
        <f>+E256+E292+E318+E345+E368+E394+E422+E466+E500+E537+E573</f>
        <v>34322394</v>
      </c>
      <c r="F575" s="194">
        <f aca="true" t="shared" si="29" ref="F575:U575">+F233+F256+F292+F318+F345+F368+F394+F422+F466+F500+F537+F573</f>
        <v>1154237</v>
      </c>
      <c r="G575" s="194">
        <f t="shared" si="29"/>
        <v>3903371</v>
      </c>
      <c r="H575" s="194">
        <f t="shared" si="29"/>
        <v>4464307</v>
      </c>
      <c r="I575" s="194">
        <f t="shared" si="29"/>
        <v>43732</v>
      </c>
      <c r="J575" s="194">
        <f t="shared" si="29"/>
        <v>1235033</v>
      </c>
      <c r="K575" s="194">
        <f t="shared" si="29"/>
        <v>4176606</v>
      </c>
      <c r="L575" s="194">
        <f t="shared" si="29"/>
        <v>2607369</v>
      </c>
      <c r="M575" s="194">
        <f t="shared" si="29"/>
        <v>0</v>
      </c>
      <c r="N575" s="194">
        <f t="shared" si="29"/>
        <v>1130487</v>
      </c>
      <c r="O575" s="194">
        <f t="shared" si="29"/>
        <v>4460617</v>
      </c>
      <c r="P575" s="194">
        <f t="shared" si="29"/>
        <v>4168272</v>
      </c>
      <c r="Q575" s="194">
        <f t="shared" si="29"/>
        <v>0</v>
      </c>
      <c r="R575" s="194">
        <f t="shared" si="29"/>
        <v>1384972</v>
      </c>
      <c r="S575" s="194">
        <f t="shared" si="29"/>
        <v>4755012</v>
      </c>
      <c r="T575" s="194">
        <f t="shared" si="29"/>
        <v>6137834</v>
      </c>
      <c r="U575" s="207">
        <f t="shared" si="29"/>
        <v>0</v>
      </c>
    </row>
    <row r="576" spans="1:21" s="235" customFormat="1" ht="87" customHeight="1">
      <c r="A576" s="236" t="s">
        <v>972</v>
      </c>
      <c r="B576" s="239"/>
      <c r="C576" s="239"/>
      <c r="D576" s="239"/>
      <c r="E576" s="238"/>
      <c r="F576" s="238"/>
      <c r="G576" s="238"/>
      <c r="H576" s="238"/>
      <c r="I576" s="238"/>
      <c r="J576" s="238"/>
      <c r="K576" s="238"/>
      <c r="L576" s="238"/>
      <c r="M576" s="238"/>
      <c r="N576" s="238"/>
      <c r="O576" s="238"/>
      <c r="P576" s="238"/>
      <c r="Q576" s="238"/>
      <c r="R576" s="238"/>
      <c r="S576" s="238"/>
      <c r="T576" s="238"/>
      <c r="U576" s="238"/>
    </row>
    <row r="577" spans="1:21" ht="49.5" customHeight="1">
      <c r="A577" s="40"/>
      <c r="B577" s="40"/>
      <c r="C577" s="40"/>
      <c r="D577" s="4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</row>
    <row r="578" spans="1:21" s="56" customFormat="1" ht="49.5" customHeight="1">
      <c r="A578" s="276" t="s">
        <v>344</v>
      </c>
      <c r="B578" s="276"/>
      <c r="C578" s="276"/>
      <c r="D578" s="276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</row>
    <row r="579" spans="1:21" s="56" customFormat="1" ht="49.5" customHeight="1">
      <c r="A579" s="276" t="s">
        <v>334</v>
      </c>
      <c r="B579" s="276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</row>
    <row r="580" spans="1:21" ht="49.5" customHeight="1">
      <c r="A580" s="5"/>
      <c r="B580" s="5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</row>
    <row r="581" spans="1:21" ht="49.5" customHeight="1">
      <c r="A581" s="4" t="s">
        <v>335</v>
      </c>
      <c r="B581" s="6" t="s">
        <v>472</v>
      </c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</row>
    <row r="582" spans="1:21" ht="49.5" customHeight="1">
      <c r="A582" s="4" t="s">
        <v>336</v>
      </c>
      <c r="B582" s="277" t="s">
        <v>258</v>
      </c>
      <c r="C582" s="277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</row>
    <row r="583" spans="5:21" ht="49.5" customHeight="1" thickBot="1"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</row>
    <row r="584" spans="1:21" s="30" customFormat="1" ht="55.5" customHeight="1" thickBot="1">
      <c r="A584" s="281" t="s">
        <v>337</v>
      </c>
      <c r="B584" s="281" t="s">
        <v>394</v>
      </c>
      <c r="C584" s="282" t="s">
        <v>339</v>
      </c>
      <c r="D584" s="281" t="s">
        <v>340</v>
      </c>
      <c r="E584" s="296" t="s">
        <v>341</v>
      </c>
      <c r="F584" s="296" t="s">
        <v>343</v>
      </c>
      <c r="G584" s="296"/>
      <c r="H584" s="296"/>
      <c r="I584" s="296"/>
      <c r="J584" s="296"/>
      <c r="K584" s="296"/>
      <c r="L584" s="296"/>
      <c r="M584" s="296"/>
      <c r="N584" s="296"/>
      <c r="O584" s="296"/>
      <c r="P584" s="296"/>
      <c r="Q584" s="296"/>
      <c r="R584" s="296"/>
      <c r="S584" s="296"/>
      <c r="T584" s="296"/>
      <c r="U584" s="296"/>
    </row>
    <row r="585" spans="1:21" ht="49.5" customHeight="1" thickBot="1">
      <c r="A585" s="281"/>
      <c r="B585" s="281"/>
      <c r="C585" s="282"/>
      <c r="D585" s="281"/>
      <c r="E585" s="297"/>
      <c r="F585" s="296">
        <v>2004</v>
      </c>
      <c r="G585" s="296"/>
      <c r="H585" s="296"/>
      <c r="I585" s="296"/>
      <c r="J585" s="296">
        <v>2005</v>
      </c>
      <c r="K585" s="296"/>
      <c r="L585" s="296"/>
      <c r="M585" s="296"/>
      <c r="N585" s="296">
        <v>2006</v>
      </c>
      <c r="O585" s="296"/>
      <c r="P585" s="296"/>
      <c r="Q585" s="296"/>
      <c r="R585" s="296">
        <v>2007</v>
      </c>
      <c r="S585" s="296"/>
      <c r="T585" s="296"/>
      <c r="U585" s="296"/>
    </row>
    <row r="586" spans="1:21" ht="49.5" customHeight="1" thickBot="1">
      <c r="A586" s="281"/>
      <c r="B586" s="281"/>
      <c r="C586" s="282"/>
      <c r="D586" s="281"/>
      <c r="E586" s="297"/>
      <c r="F586" s="189" t="s">
        <v>342</v>
      </c>
      <c r="G586" s="189" t="s">
        <v>395</v>
      </c>
      <c r="H586" s="189" t="s">
        <v>396</v>
      </c>
      <c r="I586" s="189" t="s">
        <v>245</v>
      </c>
      <c r="J586" s="189" t="s">
        <v>342</v>
      </c>
      <c r="K586" s="189" t="s">
        <v>395</v>
      </c>
      <c r="L586" s="189" t="s">
        <v>396</v>
      </c>
      <c r="M586" s="189" t="s">
        <v>245</v>
      </c>
      <c r="N586" s="189" t="s">
        <v>342</v>
      </c>
      <c r="O586" s="189" t="s">
        <v>395</v>
      </c>
      <c r="P586" s="189" t="s">
        <v>396</v>
      </c>
      <c r="Q586" s="189" t="s">
        <v>245</v>
      </c>
      <c r="R586" s="189" t="s">
        <v>342</v>
      </c>
      <c r="S586" s="189" t="s">
        <v>395</v>
      </c>
      <c r="T586" s="189" t="s">
        <v>396</v>
      </c>
      <c r="U586" s="189" t="s">
        <v>245</v>
      </c>
    </row>
    <row r="587" spans="1:21" ht="205.5" customHeight="1">
      <c r="A587" s="261" t="s">
        <v>484</v>
      </c>
      <c r="B587" s="17" t="s">
        <v>485</v>
      </c>
      <c r="C587" s="114" t="s">
        <v>487</v>
      </c>
      <c r="D587" s="17" t="s">
        <v>894</v>
      </c>
      <c r="E587" s="53">
        <f aca="true" t="shared" si="30" ref="E587:E597">SUM(F587:U587)</f>
        <v>0</v>
      </c>
      <c r="F587" s="101"/>
      <c r="G587" s="102"/>
      <c r="H587" s="103"/>
      <c r="I587" s="102"/>
      <c r="J587" s="103"/>
      <c r="K587" s="102"/>
      <c r="L587" s="103"/>
      <c r="M587" s="102"/>
      <c r="N587" s="103"/>
      <c r="O587" s="102"/>
      <c r="P587" s="103"/>
      <c r="Q587" s="102"/>
      <c r="R587" s="103"/>
      <c r="S587" s="102"/>
      <c r="T587" s="103"/>
      <c r="U587" s="107"/>
    </row>
    <row r="588" spans="1:21" ht="154.5" customHeight="1">
      <c r="A588" s="272"/>
      <c r="B588" s="82" t="s">
        <v>486</v>
      </c>
      <c r="C588" s="83"/>
      <c r="D588" s="28"/>
      <c r="E588" s="53">
        <f t="shared" si="30"/>
        <v>0</v>
      </c>
      <c r="F588" s="101"/>
      <c r="G588" s="102"/>
      <c r="H588" s="103"/>
      <c r="I588" s="102"/>
      <c r="J588" s="103"/>
      <c r="K588" s="102"/>
      <c r="L588" s="103"/>
      <c r="M588" s="102"/>
      <c r="N588" s="103"/>
      <c r="O588" s="102"/>
      <c r="P588" s="103"/>
      <c r="Q588" s="102"/>
      <c r="R588" s="103"/>
      <c r="S588" s="102"/>
      <c r="T588" s="103"/>
      <c r="U588" s="107"/>
    </row>
    <row r="589" spans="1:22" ht="166.5" customHeight="1">
      <c r="A589" s="24"/>
      <c r="B589" s="71" t="s">
        <v>259</v>
      </c>
      <c r="C589" s="71" t="s">
        <v>261</v>
      </c>
      <c r="D589" s="71" t="s">
        <v>894</v>
      </c>
      <c r="E589" s="100">
        <f t="shared" si="30"/>
        <v>0</v>
      </c>
      <c r="F589" s="104"/>
      <c r="G589" s="73"/>
      <c r="H589" s="72"/>
      <c r="I589" s="73"/>
      <c r="J589" s="72"/>
      <c r="K589" s="73"/>
      <c r="L589" s="72"/>
      <c r="M589" s="73"/>
      <c r="N589" s="72"/>
      <c r="O589" s="73"/>
      <c r="P589" s="72"/>
      <c r="Q589" s="73"/>
      <c r="R589" s="72"/>
      <c r="S589" s="73"/>
      <c r="T589" s="72"/>
      <c r="U589" s="109"/>
      <c r="V589" s="29"/>
    </row>
    <row r="590" spans="1:22" ht="247.5" customHeight="1">
      <c r="A590" s="19"/>
      <c r="B590" s="285" t="s">
        <v>307</v>
      </c>
      <c r="C590" s="71" t="s">
        <v>262</v>
      </c>
      <c r="D590" s="71" t="s">
        <v>882</v>
      </c>
      <c r="E590" s="100">
        <f t="shared" si="30"/>
        <v>1705059</v>
      </c>
      <c r="F590" s="72">
        <v>559256</v>
      </c>
      <c r="G590" s="73"/>
      <c r="H590" s="72"/>
      <c r="I590" s="73"/>
      <c r="J590" s="72">
        <v>659851</v>
      </c>
      <c r="K590" s="73"/>
      <c r="L590" s="72"/>
      <c r="M590" s="73"/>
      <c r="N590" s="72">
        <v>267721</v>
      </c>
      <c r="O590" s="73"/>
      <c r="P590" s="72"/>
      <c r="Q590" s="73"/>
      <c r="R590" s="72">
        <v>218231</v>
      </c>
      <c r="S590" s="73"/>
      <c r="T590" s="72"/>
      <c r="U590" s="109"/>
      <c r="V590" s="29"/>
    </row>
    <row r="591" spans="1:22" ht="196.5" customHeight="1">
      <c r="A591" s="19"/>
      <c r="B591" s="269"/>
      <c r="C591" s="22" t="s">
        <v>298</v>
      </c>
      <c r="D591" s="22" t="s">
        <v>894</v>
      </c>
      <c r="E591" s="76">
        <f t="shared" si="30"/>
        <v>0</v>
      </c>
      <c r="F591" s="54"/>
      <c r="G591" s="53"/>
      <c r="H591" s="54"/>
      <c r="I591" s="53"/>
      <c r="J591" s="54"/>
      <c r="K591" s="53"/>
      <c r="L591" s="54"/>
      <c r="M591" s="53"/>
      <c r="N591" s="54"/>
      <c r="O591" s="53"/>
      <c r="P591" s="54"/>
      <c r="Q591" s="53"/>
      <c r="R591" s="54"/>
      <c r="S591" s="53"/>
      <c r="T591" s="54"/>
      <c r="U591" s="55"/>
      <c r="V591" s="29"/>
    </row>
    <row r="592" spans="1:22" ht="154.5" customHeight="1">
      <c r="A592" s="19"/>
      <c r="B592" s="309" t="s">
        <v>260</v>
      </c>
      <c r="C592" s="71" t="s">
        <v>263</v>
      </c>
      <c r="D592" s="71" t="s">
        <v>894</v>
      </c>
      <c r="E592" s="100">
        <f t="shared" si="30"/>
        <v>0</v>
      </c>
      <c r="F592" s="72"/>
      <c r="G592" s="73"/>
      <c r="H592" s="72"/>
      <c r="I592" s="73"/>
      <c r="J592" s="72"/>
      <c r="K592" s="73"/>
      <c r="L592" s="72"/>
      <c r="M592" s="73"/>
      <c r="N592" s="72"/>
      <c r="O592" s="73"/>
      <c r="P592" s="72"/>
      <c r="Q592" s="73"/>
      <c r="R592" s="72"/>
      <c r="S592" s="73"/>
      <c r="T592" s="72"/>
      <c r="U592" s="109"/>
      <c r="V592" s="29"/>
    </row>
    <row r="593" spans="1:22" ht="208.5" customHeight="1">
      <c r="A593" s="19"/>
      <c r="B593" s="310"/>
      <c r="C593" s="22" t="s">
        <v>264</v>
      </c>
      <c r="D593" s="22" t="s">
        <v>894</v>
      </c>
      <c r="E593" s="76">
        <f t="shared" si="30"/>
        <v>0</v>
      </c>
      <c r="F593" s="54"/>
      <c r="G593" s="53"/>
      <c r="H593" s="54"/>
      <c r="I593" s="53"/>
      <c r="J593" s="54"/>
      <c r="K593" s="53"/>
      <c r="L593" s="54"/>
      <c r="M593" s="53"/>
      <c r="N593" s="54"/>
      <c r="O593" s="53"/>
      <c r="P593" s="54"/>
      <c r="Q593" s="53"/>
      <c r="R593" s="54"/>
      <c r="S593" s="53"/>
      <c r="T593" s="54"/>
      <c r="U593" s="55"/>
      <c r="V593" s="29"/>
    </row>
    <row r="594" spans="1:22" ht="169.5" customHeight="1">
      <c r="A594" s="19"/>
      <c r="B594" s="22" t="s">
        <v>310</v>
      </c>
      <c r="C594" s="38"/>
      <c r="D594" s="22"/>
      <c r="E594" s="76">
        <f t="shared" si="30"/>
        <v>0</v>
      </c>
      <c r="F594" s="54"/>
      <c r="G594" s="53"/>
      <c r="H594" s="54"/>
      <c r="I594" s="53"/>
      <c r="J594" s="54"/>
      <c r="K594" s="53"/>
      <c r="L594" s="54"/>
      <c r="M594" s="53"/>
      <c r="N594" s="54"/>
      <c r="O594" s="53"/>
      <c r="P594" s="54"/>
      <c r="Q594" s="53"/>
      <c r="R594" s="54"/>
      <c r="S594" s="53"/>
      <c r="T594" s="54"/>
      <c r="U594" s="55"/>
      <c r="V594" s="29"/>
    </row>
    <row r="595" spans="1:22" ht="169.5" customHeight="1">
      <c r="A595" s="19"/>
      <c r="B595" s="22" t="s">
        <v>308</v>
      </c>
      <c r="C595" s="22" t="s">
        <v>265</v>
      </c>
      <c r="D595" s="22" t="s">
        <v>267</v>
      </c>
      <c r="E595" s="76">
        <f t="shared" si="30"/>
        <v>0</v>
      </c>
      <c r="F595" s="54"/>
      <c r="G595" s="53"/>
      <c r="H595" s="54"/>
      <c r="I595" s="53"/>
      <c r="J595" s="54"/>
      <c r="K595" s="53"/>
      <c r="L595" s="54"/>
      <c r="M595" s="53"/>
      <c r="N595" s="54"/>
      <c r="O595" s="53"/>
      <c r="P595" s="54"/>
      <c r="Q595" s="53"/>
      <c r="R595" s="54"/>
      <c r="S595" s="53"/>
      <c r="T595" s="54"/>
      <c r="U595" s="55"/>
      <c r="V595" s="29"/>
    </row>
    <row r="596" spans="1:22" ht="154.5" customHeight="1">
      <c r="A596" s="19"/>
      <c r="B596" s="13" t="s">
        <v>309</v>
      </c>
      <c r="C596" s="13" t="s">
        <v>266</v>
      </c>
      <c r="D596" s="13" t="s">
        <v>882</v>
      </c>
      <c r="E596" s="52">
        <f t="shared" si="30"/>
        <v>0</v>
      </c>
      <c r="F596" s="50"/>
      <c r="G596" s="47"/>
      <c r="H596" s="50"/>
      <c r="I596" s="47"/>
      <c r="J596" s="50"/>
      <c r="K596" s="47"/>
      <c r="L596" s="50"/>
      <c r="M596" s="47"/>
      <c r="N596" s="50"/>
      <c r="O596" s="47"/>
      <c r="P596" s="50"/>
      <c r="Q596" s="47"/>
      <c r="R596" s="50"/>
      <c r="S596" s="47"/>
      <c r="T596" s="50"/>
      <c r="U596" s="51"/>
      <c r="V596" s="29"/>
    </row>
    <row r="597" spans="1:22" ht="217.5" customHeight="1">
      <c r="A597" s="19"/>
      <c r="B597" s="71" t="s">
        <v>311</v>
      </c>
      <c r="C597" s="71" t="s">
        <v>312</v>
      </c>
      <c r="D597" s="71"/>
      <c r="E597" s="73">
        <f t="shared" si="30"/>
        <v>8366</v>
      </c>
      <c r="F597" s="72">
        <v>1888</v>
      </c>
      <c r="G597" s="73"/>
      <c r="H597" s="72"/>
      <c r="I597" s="73"/>
      <c r="J597" s="72">
        <v>2020</v>
      </c>
      <c r="K597" s="73"/>
      <c r="L597" s="72"/>
      <c r="M597" s="73"/>
      <c r="N597" s="72">
        <v>2158</v>
      </c>
      <c r="O597" s="73"/>
      <c r="P597" s="72"/>
      <c r="Q597" s="73"/>
      <c r="R597" s="72">
        <v>2300</v>
      </c>
      <c r="S597" s="73"/>
      <c r="T597" s="72"/>
      <c r="U597" s="109"/>
      <c r="V597" s="29"/>
    </row>
    <row r="598" spans="1:22" ht="154.5" customHeight="1">
      <c r="A598" s="19"/>
      <c r="B598" s="13"/>
      <c r="C598" s="41"/>
      <c r="D598" s="13"/>
      <c r="E598" s="52"/>
      <c r="F598" s="50"/>
      <c r="G598" s="47"/>
      <c r="H598" s="50"/>
      <c r="I598" s="47"/>
      <c r="J598" s="50"/>
      <c r="K598" s="47"/>
      <c r="L598" s="50"/>
      <c r="M598" s="47"/>
      <c r="N598" s="50"/>
      <c r="O598" s="47"/>
      <c r="P598" s="50"/>
      <c r="Q598" s="47"/>
      <c r="R598" s="50"/>
      <c r="S598" s="47"/>
      <c r="T598" s="50"/>
      <c r="U598" s="51"/>
      <c r="V598" s="29"/>
    </row>
    <row r="599" spans="1:22" ht="49.5" customHeight="1">
      <c r="A599" s="19"/>
      <c r="B599" s="13"/>
      <c r="C599" s="13"/>
      <c r="D599" s="13"/>
      <c r="E599" s="52"/>
      <c r="F599" s="50"/>
      <c r="G599" s="47"/>
      <c r="H599" s="50"/>
      <c r="I599" s="47"/>
      <c r="J599" s="50"/>
      <c r="K599" s="47"/>
      <c r="L599" s="50"/>
      <c r="M599" s="47"/>
      <c r="N599" s="50"/>
      <c r="O599" s="47"/>
      <c r="P599" s="50"/>
      <c r="Q599" s="47"/>
      <c r="R599" s="50"/>
      <c r="S599" s="47"/>
      <c r="T599" s="50"/>
      <c r="U599" s="51"/>
      <c r="V599" s="29"/>
    </row>
    <row r="600" spans="1:22" ht="49.5" customHeight="1">
      <c r="A600" s="19"/>
      <c r="B600" s="13"/>
      <c r="C600" s="13"/>
      <c r="D600" s="13"/>
      <c r="E600" s="52"/>
      <c r="F600" s="50"/>
      <c r="G600" s="47"/>
      <c r="H600" s="50"/>
      <c r="I600" s="47"/>
      <c r="J600" s="50"/>
      <c r="K600" s="47"/>
      <c r="L600" s="50"/>
      <c r="M600" s="47"/>
      <c r="N600" s="50"/>
      <c r="O600" s="47"/>
      <c r="P600" s="50"/>
      <c r="Q600" s="47"/>
      <c r="R600" s="50"/>
      <c r="S600" s="47"/>
      <c r="T600" s="50"/>
      <c r="U600" s="51"/>
      <c r="V600" s="29"/>
    </row>
    <row r="601" spans="1:22" ht="49.5" customHeight="1">
      <c r="A601" s="19"/>
      <c r="B601" s="13"/>
      <c r="C601" s="13"/>
      <c r="D601" s="13"/>
      <c r="E601" s="52"/>
      <c r="F601" s="50"/>
      <c r="G601" s="47"/>
      <c r="H601" s="50"/>
      <c r="I601" s="47"/>
      <c r="J601" s="50"/>
      <c r="K601" s="47"/>
      <c r="L601" s="50"/>
      <c r="M601" s="47"/>
      <c r="N601" s="50"/>
      <c r="O601" s="47"/>
      <c r="P601" s="50"/>
      <c r="Q601" s="47"/>
      <c r="R601" s="50"/>
      <c r="S601" s="47"/>
      <c r="T601" s="50"/>
      <c r="U601" s="51"/>
      <c r="V601" s="29"/>
    </row>
    <row r="602" spans="1:22" ht="49.5" customHeight="1">
      <c r="A602" s="19"/>
      <c r="B602" s="13"/>
      <c r="C602" s="13"/>
      <c r="D602" s="13"/>
      <c r="E602" s="52"/>
      <c r="F602" s="50"/>
      <c r="G602" s="47"/>
      <c r="H602" s="50"/>
      <c r="I602" s="47"/>
      <c r="J602" s="50"/>
      <c r="K602" s="47"/>
      <c r="L602" s="50"/>
      <c r="M602" s="47"/>
      <c r="N602" s="50"/>
      <c r="O602" s="47"/>
      <c r="P602" s="50"/>
      <c r="Q602" s="47"/>
      <c r="R602" s="50"/>
      <c r="S602" s="47"/>
      <c r="T602" s="50"/>
      <c r="U602" s="51"/>
      <c r="V602" s="29"/>
    </row>
    <row r="603" spans="1:22" ht="49.5" customHeight="1">
      <c r="A603" s="19"/>
      <c r="B603" s="13"/>
      <c r="C603" s="13"/>
      <c r="D603" s="13"/>
      <c r="E603" s="52"/>
      <c r="F603" s="50"/>
      <c r="G603" s="47"/>
      <c r="H603" s="50"/>
      <c r="I603" s="47"/>
      <c r="J603" s="50"/>
      <c r="K603" s="47"/>
      <c r="L603" s="50"/>
      <c r="M603" s="47"/>
      <c r="N603" s="50"/>
      <c r="O603" s="47"/>
      <c r="P603" s="50"/>
      <c r="Q603" s="47"/>
      <c r="R603" s="50"/>
      <c r="S603" s="47"/>
      <c r="T603" s="50"/>
      <c r="U603" s="51"/>
      <c r="V603" s="29"/>
    </row>
    <row r="604" spans="1:22" ht="49.5" customHeight="1">
      <c r="A604" s="19"/>
      <c r="B604" s="13"/>
      <c r="C604" s="13"/>
      <c r="D604" s="13"/>
      <c r="E604" s="52"/>
      <c r="F604" s="50"/>
      <c r="G604" s="47"/>
      <c r="H604" s="50"/>
      <c r="I604" s="47"/>
      <c r="J604" s="50"/>
      <c r="K604" s="47"/>
      <c r="L604" s="50"/>
      <c r="M604" s="47"/>
      <c r="N604" s="50"/>
      <c r="O604" s="47"/>
      <c r="P604" s="50"/>
      <c r="Q604" s="47"/>
      <c r="R604" s="50"/>
      <c r="S604" s="47"/>
      <c r="T604" s="50"/>
      <c r="U604" s="51"/>
      <c r="V604" s="29"/>
    </row>
    <row r="605" spans="1:22" ht="49.5" customHeight="1">
      <c r="A605" s="19"/>
      <c r="B605" s="13"/>
      <c r="C605" s="13"/>
      <c r="D605" s="13"/>
      <c r="E605" s="52"/>
      <c r="F605" s="50"/>
      <c r="G605" s="47"/>
      <c r="H605" s="50"/>
      <c r="I605" s="47"/>
      <c r="J605" s="50"/>
      <c r="K605" s="47"/>
      <c r="L605" s="50"/>
      <c r="M605" s="47"/>
      <c r="N605" s="50"/>
      <c r="O605" s="47"/>
      <c r="P605" s="50"/>
      <c r="Q605" s="47"/>
      <c r="R605" s="50"/>
      <c r="S605" s="47"/>
      <c r="T605" s="50"/>
      <c r="U605" s="51"/>
      <c r="V605" s="29"/>
    </row>
    <row r="606" spans="1:22" ht="49.5" customHeight="1">
      <c r="A606" s="19"/>
      <c r="B606" s="13"/>
      <c r="C606" s="13"/>
      <c r="D606" s="13"/>
      <c r="E606" s="52"/>
      <c r="F606" s="50"/>
      <c r="G606" s="47"/>
      <c r="H606" s="50"/>
      <c r="I606" s="47"/>
      <c r="J606" s="50"/>
      <c r="K606" s="47"/>
      <c r="L606" s="50"/>
      <c r="M606" s="47"/>
      <c r="N606" s="50"/>
      <c r="O606" s="47"/>
      <c r="P606" s="50"/>
      <c r="Q606" s="47"/>
      <c r="R606" s="50"/>
      <c r="S606" s="47"/>
      <c r="T606" s="50"/>
      <c r="U606" s="51"/>
      <c r="V606" s="29"/>
    </row>
    <row r="607" spans="1:22" ht="49.5" customHeight="1">
      <c r="A607" s="25"/>
      <c r="B607" s="41"/>
      <c r="C607" s="41"/>
      <c r="D607" s="41"/>
      <c r="E607" s="52"/>
      <c r="F607" s="50"/>
      <c r="G607" s="47"/>
      <c r="H607" s="50"/>
      <c r="I607" s="47"/>
      <c r="J607" s="50"/>
      <c r="K607" s="47"/>
      <c r="L607" s="50"/>
      <c r="M607" s="47"/>
      <c r="N607" s="50"/>
      <c r="O607" s="47"/>
      <c r="P607" s="50"/>
      <c r="Q607" s="47"/>
      <c r="R607" s="50"/>
      <c r="S607" s="47"/>
      <c r="T607" s="50"/>
      <c r="U607" s="51"/>
      <c r="V607" s="29"/>
    </row>
    <row r="608" spans="1:22" ht="49.5" customHeight="1">
      <c r="A608" s="25"/>
      <c r="B608" s="41"/>
      <c r="C608" s="41"/>
      <c r="D608" s="41"/>
      <c r="E608" s="52"/>
      <c r="F608" s="50"/>
      <c r="G608" s="47"/>
      <c r="H608" s="50"/>
      <c r="I608" s="47"/>
      <c r="J608" s="50"/>
      <c r="K608" s="47"/>
      <c r="L608" s="50"/>
      <c r="M608" s="47"/>
      <c r="N608" s="50"/>
      <c r="O608" s="47"/>
      <c r="P608" s="50"/>
      <c r="Q608" s="47"/>
      <c r="R608" s="50"/>
      <c r="S608" s="47"/>
      <c r="T608" s="50"/>
      <c r="U608" s="51"/>
      <c r="V608" s="29"/>
    </row>
    <row r="609" spans="1:22" ht="49.5" customHeight="1">
      <c r="A609" s="26"/>
      <c r="B609" s="38"/>
      <c r="C609" s="38"/>
      <c r="D609" s="38"/>
      <c r="E609" s="52"/>
      <c r="F609" s="50"/>
      <c r="G609" s="47"/>
      <c r="H609" s="50"/>
      <c r="I609" s="47"/>
      <c r="J609" s="50"/>
      <c r="K609" s="47"/>
      <c r="L609" s="50"/>
      <c r="M609" s="47"/>
      <c r="N609" s="50"/>
      <c r="O609" s="47"/>
      <c r="P609" s="50"/>
      <c r="Q609" s="47"/>
      <c r="R609" s="50"/>
      <c r="S609" s="47"/>
      <c r="T609" s="50"/>
      <c r="U609" s="51"/>
      <c r="V609" s="29"/>
    </row>
    <row r="610" spans="1:22" ht="79.5" customHeight="1" thickBot="1">
      <c r="A610" s="278" t="s">
        <v>397</v>
      </c>
      <c r="B610" s="279"/>
      <c r="C610" s="279"/>
      <c r="D610" s="280"/>
      <c r="E610" s="191">
        <f>SUM(E587:E609)</f>
        <v>1713425</v>
      </c>
      <c r="F610" s="191">
        <f aca="true" t="shared" si="31" ref="F610:U610">SUM(F587:F609)</f>
        <v>561144</v>
      </c>
      <c r="G610" s="191">
        <f t="shared" si="31"/>
        <v>0</v>
      </c>
      <c r="H610" s="191">
        <f t="shared" si="31"/>
        <v>0</v>
      </c>
      <c r="I610" s="191">
        <f t="shared" si="31"/>
        <v>0</v>
      </c>
      <c r="J610" s="191">
        <f t="shared" si="31"/>
        <v>661871</v>
      </c>
      <c r="K610" s="191">
        <f t="shared" si="31"/>
        <v>0</v>
      </c>
      <c r="L610" s="191">
        <f t="shared" si="31"/>
        <v>0</v>
      </c>
      <c r="M610" s="191">
        <f t="shared" si="31"/>
        <v>0</v>
      </c>
      <c r="N610" s="191">
        <f t="shared" si="31"/>
        <v>269879</v>
      </c>
      <c r="O610" s="191">
        <f t="shared" si="31"/>
        <v>0</v>
      </c>
      <c r="P610" s="191">
        <f t="shared" si="31"/>
        <v>0</v>
      </c>
      <c r="Q610" s="191">
        <f t="shared" si="31"/>
        <v>0</v>
      </c>
      <c r="R610" s="191">
        <f t="shared" si="31"/>
        <v>220531</v>
      </c>
      <c r="S610" s="191">
        <f t="shared" si="31"/>
        <v>0</v>
      </c>
      <c r="T610" s="191">
        <f t="shared" si="31"/>
        <v>0</v>
      </c>
      <c r="U610" s="193">
        <f t="shared" si="31"/>
        <v>0</v>
      </c>
      <c r="V610" s="29"/>
    </row>
    <row r="611" spans="5:21" ht="55.5" customHeight="1"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</row>
    <row r="612" spans="1:21" s="56" customFormat="1" ht="46.5" customHeight="1">
      <c r="A612" s="276" t="s">
        <v>344</v>
      </c>
      <c r="B612" s="276"/>
      <c r="C612" s="276"/>
      <c r="D612" s="276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</row>
    <row r="613" spans="1:21" s="56" customFormat="1" ht="49.5" customHeight="1">
      <c r="A613" s="276" t="s">
        <v>334</v>
      </c>
      <c r="B613" s="276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</row>
    <row r="614" spans="1:21" ht="49.5" customHeight="1">
      <c r="A614" s="5"/>
      <c r="B614" s="5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</row>
    <row r="615" spans="1:21" ht="49.5" customHeight="1">
      <c r="A615" s="4" t="s">
        <v>335</v>
      </c>
      <c r="B615" s="6" t="s">
        <v>472</v>
      </c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</row>
    <row r="616" spans="1:21" ht="49.5" customHeight="1">
      <c r="A616" s="4" t="s">
        <v>336</v>
      </c>
      <c r="B616" s="6" t="s">
        <v>902</v>
      </c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</row>
    <row r="617" spans="5:21" ht="49.5" customHeight="1" thickBot="1"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</row>
    <row r="618" spans="1:21" s="30" customFormat="1" ht="55.5" customHeight="1" thickBot="1">
      <c r="A618" s="281" t="s">
        <v>337</v>
      </c>
      <c r="B618" s="281" t="s">
        <v>394</v>
      </c>
      <c r="C618" s="282" t="s">
        <v>339</v>
      </c>
      <c r="D618" s="281" t="s">
        <v>340</v>
      </c>
      <c r="E618" s="296" t="s">
        <v>341</v>
      </c>
      <c r="F618" s="296" t="s">
        <v>343</v>
      </c>
      <c r="G618" s="296"/>
      <c r="H618" s="296"/>
      <c r="I618" s="296"/>
      <c r="J618" s="296"/>
      <c r="K618" s="296"/>
      <c r="L618" s="296"/>
      <c r="M618" s="296"/>
      <c r="N618" s="296"/>
      <c r="O618" s="296"/>
      <c r="P618" s="296"/>
      <c r="Q618" s="296"/>
      <c r="R618" s="296"/>
      <c r="S618" s="296"/>
      <c r="T618" s="296"/>
      <c r="U618" s="296"/>
    </row>
    <row r="619" spans="1:21" ht="49.5" customHeight="1" thickBot="1">
      <c r="A619" s="281"/>
      <c r="B619" s="281"/>
      <c r="C619" s="282"/>
      <c r="D619" s="281"/>
      <c r="E619" s="297"/>
      <c r="F619" s="296">
        <v>2004</v>
      </c>
      <c r="G619" s="296"/>
      <c r="H619" s="296"/>
      <c r="I619" s="296"/>
      <c r="J619" s="296">
        <v>2005</v>
      </c>
      <c r="K619" s="296"/>
      <c r="L619" s="296"/>
      <c r="M619" s="296"/>
      <c r="N619" s="296">
        <v>2006</v>
      </c>
      <c r="O619" s="296"/>
      <c r="P619" s="296"/>
      <c r="Q619" s="296"/>
      <c r="R619" s="296">
        <v>2007</v>
      </c>
      <c r="S619" s="296"/>
      <c r="T619" s="296"/>
      <c r="U619" s="296"/>
    </row>
    <row r="620" spans="1:21" ht="49.5" customHeight="1" thickBot="1">
      <c r="A620" s="281"/>
      <c r="B620" s="281"/>
      <c r="C620" s="282"/>
      <c r="D620" s="281"/>
      <c r="E620" s="297"/>
      <c r="F620" s="189" t="s">
        <v>342</v>
      </c>
      <c r="G620" s="189" t="s">
        <v>395</v>
      </c>
      <c r="H620" s="189" t="s">
        <v>396</v>
      </c>
      <c r="I620" s="189" t="s">
        <v>245</v>
      </c>
      <c r="J620" s="189" t="s">
        <v>342</v>
      </c>
      <c r="K620" s="189" t="s">
        <v>395</v>
      </c>
      <c r="L620" s="189" t="s">
        <v>396</v>
      </c>
      <c r="M620" s="189" t="s">
        <v>245</v>
      </c>
      <c r="N620" s="189" t="s">
        <v>342</v>
      </c>
      <c r="O620" s="189" t="s">
        <v>395</v>
      </c>
      <c r="P620" s="189" t="s">
        <v>396</v>
      </c>
      <c r="Q620" s="189" t="s">
        <v>245</v>
      </c>
      <c r="R620" s="189" t="s">
        <v>342</v>
      </c>
      <c r="S620" s="189" t="s">
        <v>395</v>
      </c>
      <c r="T620" s="189" t="s">
        <v>396</v>
      </c>
      <c r="U620" s="189" t="s">
        <v>245</v>
      </c>
    </row>
    <row r="621" spans="1:21" ht="298.5" customHeight="1">
      <c r="A621" s="19" t="s">
        <v>903</v>
      </c>
      <c r="B621" s="22" t="s">
        <v>36</v>
      </c>
      <c r="C621" s="17" t="s">
        <v>729</v>
      </c>
      <c r="D621" s="17" t="s">
        <v>894</v>
      </c>
      <c r="E621" s="53">
        <f>SUM(F621:U621)</f>
        <v>0</v>
      </c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5"/>
    </row>
    <row r="622" spans="1:21" ht="292.5" customHeight="1">
      <c r="A622" s="19"/>
      <c r="B622" s="71" t="s">
        <v>715</v>
      </c>
      <c r="C622" s="69" t="s">
        <v>730</v>
      </c>
      <c r="D622" s="69"/>
      <c r="E622" s="73">
        <f>SUM(F622:U622)</f>
        <v>0</v>
      </c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109"/>
    </row>
    <row r="623" spans="1:21" ht="196.5" customHeight="1">
      <c r="A623" s="19"/>
      <c r="B623" s="71" t="s">
        <v>731</v>
      </c>
      <c r="C623" s="69"/>
      <c r="D623" s="69"/>
      <c r="E623" s="73">
        <f>SUM(F623:U623)</f>
        <v>0</v>
      </c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109"/>
    </row>
    <row r="624" spans="1:21" ht="180.75" customHeight="1">
      <c r="A624" s="26"/>
      <c r="B624" s="11" t="s">
        <v>930</v>
      </c>
      <c r="C624" s="7"/>
      <c r="D624" s="7"/>
      <c r="E624" s="46">
        <f>SUM(F624:U624)</f>
        <v>700000</v>
      </c>
      <c r="F624" s="46">
        <v>200000</v>
      </c>
      <c r="G624" s="46"/>
      <c r="H624" s="46">
        <v>0</v>
      </c>
      <c r="I624" s="46"/>
      <c r="J624" s="46">
        <v>0</v>
      </c>
      <c r="K624" s="46"/>
      <c r="L624" s="46">
        <v>100000</v>
      </c>
      <c r="M624" s="46"/>
      <c r="N624" s="46">
        <v>0</v>
      </c>
      <c r="O624" s="46"/>
      <c r="P624" s="46">
        <v>200000</v>
      </c>
      <c r="Q624" s="46"/>
      <c r="R624" s="46">
        <v>0</v>
      </c>
      <c r="S624" s="46"/>
      <c r="T624" s="46">
        <v>200000</v>
      </c>
      <c r="U624" s="49"/>
    </row>
    <row r="625" spans="1:21" ht="154.5" customHeight="1">
      <c r="A625" s="19" t="s">
        <v>732</v>
      </c>
      <c r="B625" s="289" t="s">
        <v>904</v>
      </c>
      <c r="C625" s="7" t="s">
        <v>905</v>
      </c>
      <c r="D625" s="10" t="s">
        <v>347</v>
      </c>
      <c r="E625" s="46">
        <f>SUM(F625:U625)</f>
        <v>0</v>
      </c>
      <c r="F625" s="48"/>
      <c r="G625" s="46"/>
      <c r="H625" s="48"/>
      <c r="I625" s="46"/>
      <c r="J625" s="48"/>
      <c r="K625" s="46"/>
      <c r="L625" s="48"/>
      <c r="M625" s="46"/>
      <c r="N625" s="48"/>
      <c r="O625" s="46"/>
      <c r="P625" s="48"/>
      <c r="Q625" s="46"/>
      <c r="R625" s="48"/>
      <c r="S625" s="46"/>
      <c r="T625" s="48"/>
      <c r="U625" s="49"/>
    </row>
    <row r="626" spans="1:21" ht="128.25" customHeight="1">
      <c r="A626" s="21"/>
      <c r="B626" s="288"/>
      <c r="C626" s="17"/>
      <c r="D626" s="17" t="s">
        <v>894</v>
      </c>
      <c r="E626" s="53"/>
      <c r="F626" s="54"/>
      <c r="G626" s="53"/>
      <c r="H626" s="54"/>
      <c r="I626" s="53"/>
      <c r="J626" s="54"/>
      <c r="K626" s="53"/>
      <c r="L626" s="54"/>
      <c r="M626" s="53"/>
      <c r="N626" s="54"/>
      <c r="O626" s="53"/>
      <c r="P626" s="54"/>
      <c r="Q626" s="53"/>
      <c r="R626" s="54"/>
      <c r="S626" s="53"/>
      <c r="T626" s="54"/>
      <c r="U626" s="55"/>
    </row>
    <row r="627" spans="1:21" ht="154.5" customHeight="1">
      <c r="A627" s="19"/>
      <c r="B627" s="9"/>
      <c r="C627" s="9"/>
      <c r="D627" s="12"/>
      <c r="E627" s="47"/>
      <c r="F627" s="50"/>
      <c r="G627" s="47"/>
      <c r="H627" s="50"/>
      <c r="I627" s="47"/>
      <c r="J627" s="50"/>
      <c r="K627" s="47"/>
      <c r="L627" s="50"/>
      <c r="M627" s="47"/>
      <c r="N627" s="50"/>
      <c r="O627" s="47"/>
      <c r="P627" s="50"/>
      <c r="Q627" s="47"/>
      <c r="R627" s="50"/>
      <c r="S627" s="47"/>
      <c r="T627" s="50"/>
      <c r="U627" s="51"/>
    </row>
    <row r="628" spans="1:21" ht="154.5" customHeight="1">
      <c r="A628" s="19"/>
      <c r="B628" s="9"/>
      <c r="C628" s="9"/>
      <c r="D628" s="12"/>
      <c r="E628" s="47"/>
      <c r="F628" s="50"/>
      <c r="G628" s="47"/>
      <c r="H628" s="50"/>
      <c r="I628" s="47"/>
      <c r="J628" s="50"/>
      <c r="K628" s="47"/>
      <c r="L628" s="50"/>
      <c r="M628" s="47"/>
      <c r="N628" s="50"/>
      <c r="O628" s="47"/>
      <c r="P628" s="50"/>
      <c r="Q628" s="47"/>
      <c r="R628" s="50"/>
      <c r="S628" s="47"/>
      <c r="T628" s="50"/>
      <c r="U628" s="51"/>
    </row>
    <row r="629" spans="1:21" ht="49.5" customHeight="1">
      <c r="A629" s="19"/>
      <c r="B629" s="9"/>
      <c r="C629" s="9"/>
      <c r="D629" s="12"/>
      <c r="E629" s="47"/>
      <c r="F629" s="50"/>
      <c r="G629" s="47"/>
      <c r="H629" s="50"/>
      <c r="I629" s="47"/>
      <c r="J629" s="50"/>
      <c r="K629" s="47"/>
      <c r="L629" s="50"/>
      <c r="M629" s="47"/>
      <c r="N629" s="50"/>
      <c r="O629" s="47"/>
      <c r="P629" s="50"/>
      <c r="Q629" s="47"/>
      <c r="R629" s="50"/>
      <c r="S629" s="47"/>
      <c r="T629" s="50"/>
      <c r="U629" s="51"/>
    </row>
    <row r="630" spans="1:21" ht="49.5" customHeight="1">
      <c r="A630" s="19"/>
      <c r="B630" s="9"/>
      <c r="C630" s="9"/>
      <c r="D630" s="12"/>
      <c r="E630" s="47"/>
      <c r="F630" s="50"/>
      <c r="G630" s="47"/>
      <c r="H630" s="50"/>
      <c r="I630" s="47"/>
      <c r="J630" s="50"/>
      <c r="K630" s="47"/>
      <c r="L630" s="50"/>
      <c r="M630" s="47"/>
      <c r="N630" s="50"/>
      <c r="O630" s="47"/>
      <c r="P630" s="50"/>
      <c r="Q630" s="47"/>
      <c r="R630" s="50"/>
      <c r="S630" s="47"/>
      <c r="T630" s="50"/>
      <c r="U630" s="51"/>
    </row>
    <row r="631" spans="1:21" ht="49.5" customHeight="1">
      <c r="A631" s="19"/>
      <c r="B631" s="9"/>
      <c r="C631" s="9"/>
      <c r="D631" s="12"/>
      <c r="E631" s="47"/>
      <c r="F631" s="50"/>
      <c r="G631" s="47"/>
      <c r="H631" s="50"/>
      <c r="I631" s="47"/>
      <c r="J631" s="50"/>
      <c r="K631" s="47"/>
      <c r="L631" s="50"/>
      <c r="M631" s="47"/>
      <c r="N631" s="50"/>
      <c r="O631" s="47"/>
      <c r="P631" s="50"/>
      <c r="Q631" s="47"/>
      <c r="R631" s="50"/>
      <c r="S631" s="47"/>
      <c r="T631" s="50"/>
      <c r="U631" s="51"/>
    </row>
    <row r="632" spans="1:21" ht="49.5" customHeight="1">
      <c r="A632" s="19"/>
      <c r="B632" s="9"/>
      <c r="C632" s="9"/>
      <c r="D632" s="12"/>
      <c r="E632" s="47"/>
      <c r="F632" s="50"/>
      <c r="G632" s="47"/>
      <c r="H632" s="50"/>
      <c r="I632" s="47"/>
      <c r="J632" s="50"/>
      <c r="K632" s="47"/>
      <c r="L632" s="50"/>
      <c r="M632" s="47"/>
      <c r="N632" s="50"/>
      <c r="O632" s="47"/>
      <c r="P632" s="50"/>
      <c r="Q632" s="47"/>
      <c r="R632" s="50"/>
      <c r="S632" s="47"/>
      <c r="T632" s="50"/>
      <c r="U632" s="51"/>
    </row>
    <row r="633" spans="1:21" ht="49.5" customHeight="1">
      <c r="A633" s="19"/>
      <c r="B633" s="9"/>
      <c r="C633" s="9"/>
      <c r="D633" s="12"/>
      <c r="E633" s="47"/>
      <c r="F633" s="50"/>
      <c r="G633" s="47"/>
      <c r="H633" s="50"/>
      <c r="I633" s="47"/>
      <c r="J633" s="50"/>
      <c r="K633" s="47"/>
      <c r="L633" s="50"/>
      <c r="M633" s="47"/>
      <c r="N633" s="50"/>
      <c r="O633" s="47"/>
      <c r="P633" s="50"/>
      <c r="Q633" s="47"/>
      <c r="R633" s="50"/>
      <c r="S633" s="47"/>
      <c r="T633" s="50"/>
      <c r="U633" s="51"/>
    </row>
    <row r="634" spans="1:21" ht="49.5" customHeight="1">
      <c r="A634" s="19"/>
      <c r="B634" s="9"/>
      <c r="C634" s="9"/>
      <c r="D634" s="12"/>
      <c r="E634" s="47"/>
      <c r="F634" s="50"/>
      <c r="G634" s="47"/>
      <c r="H634" s="50"/>
      <c r="I634" s="47"/>
      <c r="J634" s="50"/>
      <c r="K634" s="47"/>
      <c r="L634" s="50"/>
      <c r="M634" s="47"/>
      <c r="N634" s="50"/>
      <c r="O634" s="47"/>
      <c r="P634" s="50"/>
      <c r="Q634" s="47"/>
      <c r="R634" s="50"/>
      <c r="S634" s="47"/>
      <c r="T634" s="50"/>
      <c r="U634" s="51"/>
    </row>
    <row r="635" spans="1:21" ht="49.5" customHeight="1">
      <c r="A635" s="19"/>
      <c r="B635" s="9"/>
      <c r="C635" s="9"/>
      <c r="D635" s="12"/>
      <c r="E635" s="47"/>
      <c r="F635" s="50"/>
      <c r="G635" s="47"/>
      <c r="H635" s="50"/>
      <c r="I635" s="47"/>
      <c r="J635" s="50"/>
      <c r="K635" s="47"/>
      <c r="L635" s="50"/>
      <c r="M635" s="47"/>
      <c r="N635" s="50"/>
      <c r="O635" s="47"/>
      <c r="P635" s="50"/>
      <c r="Q635" s="47"/>
      <c r="R635" s="50"/>
      <c r="S635" s="47"/>
      <c r="T635" s="50"/>
      <c r="U635" s="51"/>
    </row>
    <row r="636" spans="1:21" ht="49.5" customHeight="1">
      <c r="A636" s="19"/>
      <c r="B636" s="9"/>
      <c r="C636" s="9"/>
      <c r="D636" s="12"/>
      <c r="E636" s="47"/>
      <c r="F636" s="50"/>
      <c r="G636" s="47"/>
      <c r="H636" s="50"/>
      <c r="I636" s="47"/>
      <c r="J636" s="50"/>
      <c r="K636" s="47"/>
      <c r="L636" s="50"/>
      <c r="M636" s="47"/>
      <c r="N636" s="50"/>
      <c r="O636" s="47"/>
      <c r="P636" s="50"/>
      <c r="Q636" s="47"/>
      <c r="R636" s="50"/>
      <c r="S636" s="47"/>
      <c r="T636" s="50"/>
      <c r="U636" s="51"/>
    </row>
    <row r="637" spans="1:21" ht="49.5" customHeight="1">
      <c r="A637" s="19"/>
      <c r="B637" s="9"/>
      <c r="C637" s="9"/>
      <c r="D637" s="12"/>
      <c r="E637" s="47"/>
      <c r="F637" s="50"/>
      <c r="G637" s="47"/>
      <c r="H637" s="50"/>
      <c r="I637" s="47"/>
      <c r="J637" s="50"/>
      <c r="K637" s="47"/>
      <c r="L637" s="50"/>
      <c r="M637" s="47"/>
      <c r="N637" s="50"/>
      <c r="O637" s="47"/>
      <c r="P637" s="50"/>
      <c r="Q637" s="47"/>
      <c r="R637" s="50"/>
      <c r="S637" s="47"/>
      <c r="T637" s="50"/>
      <c r="U637" s="51"/>
    </row>
    <row r="638" spans="1:21" ht="49.5" customHeight="1">
      <c r="A638" s="19"/>
      <c r="B638" s="9"/>
      <c r="C638" s="9"/>
      <c r="D638" s="12"/>
      <c r="E638" s="47"/>
      <c r="F638" s="50"/>
      <c r="G638" s="47"/>
      <c r="H638" s="50"/>
      <c r="I638" s="47"/>
      <c r="J638" s="50"/>
      <c r="K638" s="47"/>
      <c r="L638" s="50"/>
      <c r="M638" s="47"/>
      <c r="N638" s="50"/>
      <c r="O638" s="47"/>
      <c r="P638" s="50"/>
      <c r="Q638" s="47"/>
      <c r="R638" s="50"/>
      <c r="S638" s="47"/>
      <c r="T638" s="50"/>
      <c r="U638" s="51"/>
    </row>
    <row r="639" spans="1:21" ht="49.5" customHeight="1">
      <c r="A639" s="19"/>
      <c r="B639" s="9"/>
      <c r="C639" s="9"/>
      <c r="D639" s="12"/>
      <c r="E639" s="47"/>
      <c r="F639" s="50"/>
      <c r="G639" s="47"/>
      <c r="H639" s="50"/>
      <c r="I639" s="47"/>
      <c r="J639" s="50"/>
      <c r="K639" s="47"/>
      <c r="L639" s="50"/>
      <c r="M639" s="47"/>
      <c r="N639" s="50"/>
      <c r="O639" s="47"/>
      <c r="P639" s="50"/>
      <c r="Q639" s="47"/>
      <c r="R639" s="50"/>
      <c r="S639" s="47"/>
      <c r="T639" s="50"/>
      <c r="U639" s="51"/>
    </row>
    <row r="640" spans="1:21" ht="49.5" customHeight="1">
      <c r="A640" s="19"/>
      <c r="B640" s="9"/>
      <c r="C640" s="9"/>
      <c r="D640" s="12"/>
      <c r="E640" s="47"/>
      <c r="F640" s="50"/>
      <c r="G640" s="47"/>
      <c r="H640" s="50"/>
      <c r="I640" s="47"/>
      <c r="J640" s="50"/>
      <c r="K640" s="47"/>
      <c r="L640" s="50"/>
      <c r="M640" s="47"/>
      <c r="N640" s="50"/>
      <c r="O640" s="47"/>
      <c r="P640" s="50"/>
      <c r="Q640" s="47"/>
      <c r="R640" s="50"/>
      <c r="S640" s="47"/>
      <c r="T640" s="50"/>
      <c r="U640" s="51"/>
    </row>
    <row r="641" spans="1:21" ht="49.5" customHeight="1">
      <c r="A641" s="25"/>
      <c r="B641" s="8"/>
      <c r="C641" s="8"/>
      <c r="D641" s="20"/>
      <c r="E641" s="47"/>
      <c r="F641" s="50"/>
      <c r="G641" s="47"/>
      <c r="H641" s="50"/>
      <c r="I641" s="47"/>
      <c r="J641" s="50"/>
      <c r="K641" s="47"/>
      <c r="L641" s="50"/>
      <c r="M641" s="47"/>
      <c r="N641" s="50"/>
      <c r="O641" s="47"/>
      <c r="P641" s="50"/>
      <c r="Q641" s="47"/>
      <c r="R641" s="50"/>
      <c r="S641" s="47"/>
      <c r="T641" s="50"/>
      <c r="U641" s="51"/>
    </row>
    <row r="642" spans="1:21" ht="49.5" customHeight="1">
      <c r="A642" s="25"/>
      <c r="B642" s="8"/>
      <c r="C642" s="8"/>
      <c r="D642" s="20"/>
      <c r="E642" s="47"/>
      <c r="F642" s="50"/>
      <c r="G642" s="47"/>
      <c r="H642" s="50"/>
      <c r="I642" s="47"/>
      <c r="J642" s="50"/>
      <c r="K642" s="47"/>
      <c r="L642" s="50"/>
      <c r="M642" s="47"/>
      <c r="N642" s="50"/>
      <c r="O642" s="47"/>
      <c r="P642" s="50"/>
      <c r="Q642" s="47"/>
      <c r="R642" s="50"/>
      <c r="S642" s="47"/>
      <c r="T642" s="50"/>
      <c r="U642" s="51"/>
    </row>
    <row r="643" spans="1:21" ht="49.5" customHeight="1">
      <c r="A643" s="25"/>
      <c r="B643" s="8"/>
      <c r="C643" s="8"/>
      <c r="D643" s="20"/>
      <c r="E643" s="47"/>
      <c r="F643" s="50"/>
      <c r="G643" s="47"/>
      <c r="H643" s="50"/>
      <c r="I643" s="47"/>
      <c r="J643" s="50"/>
      <c r="K643" s="47"/>
      <c r="L643" s="50"/>
      <c r="M643" s="47"/>
      <c r="N643" s="50"/>
      <c r="O643" s="47"/>
      <c r="P643" s="50"/>
      <c r="Q643" s="47"/>
      <c r="R643" s="50"/>
      <c r="S643" s="47"/>
      <c r="T643" s="50"/>
      <c r="U643" s="51"/>
    </row>
    <row r="644" spans="1:21" ht="79.5" customHeight="1" thickBot="1">
      <c r="A644" s="262" t="s">
        <v>397</v>
      </c>
      <c r="B644" s="263"/>
      <c r="C644" s="263"/>
      <c r="D644" s="264"/>
      <c r="E644" s="190">
        <f>SUM(E621:E643)</f>
        <v>700000</v>
      </c>
      <c r="F644" s="190">
        <f aca="true" t="shared" si="32" ref="F644:U644">SUM(F621:F643)</f>
        <v>200000</v>
      </c>
      <c r="G644" s="190">
        <f t="shared" si="32"/>
        <v>0</v>
      </c>
      <c r="H644" s="190">
        <f t="shared" si="32"/>
        <v>0</v>
      </c>
      <c r="I644" s="190">
        <f t="shared" si="32"/>
        <v>0</v>
      </c>
      <c r="J644" s="190">
        <f t="shared" si="32"/>
        <v>0</v>
      </c>
      <c r="K644" s="190">
        <f t="shared" si="32"/>
        <v>0</v>
      </c>
      <c r="L644" s="190">
        <f t="shared" si="32"/>
        <v>100000</v>
      </c>
      <c r="M644" s="190">
        <f t="shared" si="32"/>
        <v>0</v>
      </c>
      <c r="N644" s="190">
        <f t="shared" si="32"/>
        <v>0</v>
      </c>
      <c r="O644" s="190">
        <f t="shared" si="32"/>
        <v>0</v>
      </c>
      <c r="P644" s="190">
        <f t="shared" si="32"/>
        <v>200000</v>
      </c>
      <c r="Q644" s="190">
        <f t="shared" si="32"/>
        <v>0</v>
      </c>
      <c r="R644" s="190">
        <f t="shared" si="32"/>
        <v>0</v>
      </c>
      <c r="S644" s="190">
        <f t="shared" si="32"/>
        <v>0</v>
      </c>
      <c r="T644" s="190">
        <f t="shared" si="32"/>
        <v>200000</v>
      </c>
      <c r="U644" s="192">
        <f t="shared" si="32"/>
        <v>0</v>
      </c>
    </row>
    <row r="645" spans="5:21" ht="49.5" customHeight="1"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</row>
    <row r="646" spans="1:21" s="56" customFormat="1" ht="49.5" customHeight="1">
      <c r="A646" s="276" t="s">
        <v>344</v>
      </c>
      <c r="B646" s="276"/>
      <c r="C646" s="276"/>
      <c r="D646" s="276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</row>
    <row r="647" spans="1:21" s="56" customFormat="1" ht="49.5" customHeight="1">
      <c r="A647" s="276" t="s">
        <v>334</v>
      </c>
      <c r="B647" s="276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</row>
    <row r="648" spans="1:21" ht="49.5" customHeight="1">
      <c r="A648" s="5"/>
      <c r="B648" s="5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</row>
    <row r="649" spans="1:21" ht="49.5" customHeight="1">
      <c r="A649" s="4" t="s">
        <v>335</v>
      </c>
      <c r="B649" s="6" t="s">
        <v>37</v>
      </c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</row>
    <row r="650" spans="1:21" ht="49.5" customHeight="1">
      <c r="A650" s="4" t="s">
        <v>336</v>
      </c>
      <c r="B650" s="6" t="s">
        <v>906</v>
      </c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</row>
    <row r="651" spans="5:21" ht="49.5" customHeight="1" thickBot="1"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</row>
    <row r="652" spans="1:21" s="30" customFormat="1" ht="55.5" customHeight="1" thickBot="1">
      <c r="A652" s="281" t="s">
        <v>337</v>
      </c>
      <c r="B652" s="281" t="s">
        <v>394</v>
      </c>
      <c r="C652" s="282" t="s">
        <v>339</v>
      </c>
      <c r="D652" s="281" t="s">
        <v>340</v>
      </c>
      <c r="E652" s="296" t="s">
        <v>341</v>
      </c>
      <c r="F652" s="296" t="s">
        <v>343</v>
      </c>
      <c r="G652" s="296"/>
      <c r="H652" s="296"/>
      <c r="I652" s="296"/>
      <c r="J652" s="296"/>
      <c r="K652" s="296"/>
      <c r="L652" s="296"/>
      <c r="M652" s="296"/>
      <c r="N652" s="296"/>
      <c r="O652" s="296"/>
      <c r="P652" s="296"/>
      <c r="Q652" s="296"/>
      <c r="R652" s="296"/>
      <c r="S652" s="296"/>
      <c r="T652" s="296"/>
      <c r="U652" s="296"/>
    </row>
    <row r="653" spans="1:21" ht="49.5" customHeight="1" thickBot="1">
      <c r="A653" s="281"/>
      <c r="B653" s="281"/>
      <c r="C653" s="282"/>
      <c r="D653" s="281"/>
      <c r="E653" s="297"/>
      <c r="F653" s="296">
        <v>2004</v>
      </c>
      <c r="G653" s="296"/>
      <c r="H653" s="296"/>
      <c r="I653" s="296"/>
      <c r="J653" s="296">
        <v>2005</v>
      </c>
      <c r="K653" s="296"/>
      <c r="L653" s="296"/>
      <c r="M653" s="296"/>
      <c r="N653" s="296">
        <v>2006</v>
      </c>
      <c r="O653" s="296"/>
      <c r="P653" s="296"/>
      <c r="Q653" s="296"/>
      <c r="R653" s="296">
        <v>2007</v>
      </c>
      <c r="S653" s="296"/>
      <c r="T653" s="296"/>
      <c r="U653" s="296"/>
    </row>
    <row r="654" spans="1:21" ht="49.5" customHeight="1" thickBot="1">
      <c r="A654" s="281"/>
      <c r="B654" s="281"/>
      <c r="C654" s="282"/>
      <c r="D654" s="281"/>
      <c r="E654" s="297"/>
      <c r="F654" s="189" t="s">
        <v>342</v>
      </c>
      <c r="G654" s="189" t="s">
        <v>395</v>
      </c>
      <c r="H654" s="189" t="s">
        <v>396</v>
      </c>
      <c r="I654" s="189" t="s">
        <v>245</v>
      </c>
      <c r="J654" s="189" t="s">
        <v>342</v>
      </c>
      <c r="K654" s="189" t="s">
        <v>395</v>
      </c>
      <c r="L654" s="189" t="s">
        <v>396</v>
      </c>
      <c r="M654" s="189" t="s">
        <v>245</v>
      </c>
      <c r="N654" s="189" t="s">
        <v>342</v>
      </c>
      <c r="O654" s="189" t="s">
        <v>395</v>
      </c>
      <c r="P654" s="189" t="s">
        <v>396</v>
      </c>
      <c r="Q654" s="189" t="s">
        <v>245</v>
      </c>
      <c r="R654" s="189" t="s">
        <v>342</v>
      </c>
      <c r="S654" s="189" t="s">
        <v>395</v>
      </c>
      <c r="T654" s="189" t="s">
        <v>396</v>
      </c>
      <c r="U654" s="189" t="s">
        <v>245</v>
      </c>
    </row>
    <row r="655" spans="1:22" ht="289.5" customHeight="1">
      <c r="A655" s="19" t="s">
        <v>733</v>
      </c>
      <c r="B655" s="22" t="s">
        <v>734</v>
      </c>
      <c r="C655" s="16" t="s">
        <v>907</v>
      </c>
      <c r="D655" s="17" t="s">
        <v>881</v>
      </c>
      <c r="E655" s="53">
        <f>SUM(F655:U655)</f>
        <v>0</v>
      </c>
      <c r="F655" s="54"/>
      <c r="G655" s="53"/>
      <c r="H655" s="54"/>
      <c r="I655" s="53"/>
      <c r="J655" s="54"/>
      <c r="K655" s="53"/>
      <c r="L655" s="54"/>
      <c r="M655" s="53"/>
      <c r="N655" s="54"/>
      <c r="O655" s="53"/>
      <c r="P655" s="54"/>
      <c r="Q655" s="53"/>
      <c r="R655" s="54"/>
      <c r="S655" s="53"/>
      <c r="T655" s="54"/>
      <c r="U655" s="55"/>
      <c r="V655" s="29"/>
    </row>
    <row r="656" spans="1:22" ht="154.5" customHeight="1">
      <c r="A656" s="19"/>
      <c r="B656" s="285" t="s">
        <v>313</v>
      </c>
      <c r="C656" s="326" t="s">
        <v>314</v>
      </c>
      <c r="D656" s="13" t="s">
        <v>894</v>
      </c>
      <c r="E656" s="47">
        <f>SUM(F656:U656)</f>
        <v>0</v>
      </c>
      <c r="F656" s="50"/>
      <c r="G656" s="47"/>
      <c r="H656" s="50"/>
      <c r="I656" s="47"/>
      <c r="J656" s="50"/>
      <c r="K656" s="47"/>
      <c r="L656" s="50"/>
      <c r="M656" s="47"/>
      <c r="N656" s="50"/>
      <c r="O656" s="47"/>
      <c r="P656" s="50"/>
      <c r="Q656" s="47"/>
      <c r="R656" s="50"/>
      <c r="S656" s="47"/>
      <c r="T656" s="50"/>
      <c r="U656" s="51"/>
      <c r="V656" s="29"/>
    </row>
    <row r="657" spans="1:22" ht="87" customHeight="1">
      <c r="A657" s="19"/>
      <c r="B657" s="285"/>
      <c r="C657" s="326"/>
      <c r="D657" s="13" t="s">
        <v>242</v>
      </c>
      <c r="E657" s="47"/>
      <c r="F657" s="50"/>
      <c r="G657" s="47"/>
      <c r="H657" s="50"/>
      <c r="I657" s="47"/>
      <c r="J657" s="50"/>
      <c r="K657" s="47"/>
      <c r="L657" s="50"/>
      <c r="M657" s="47"/>
      <c r="N657" s="50"/>
      <c r="O657" s="47"/>
      <c r="P657" s="50"/>
      <c r="Q657" s="47"/>
      <c r="R657" s="50"/>
      <c r="S657" s="47"/>
      <c r="T657" s="50"/>
      <c r="U657" s="51"/>
      <c r="V657" s="29"/>
    </row>
    <row r="658" spans="1:22" ht="128.25" customHeight="1">
      <c r="A658" s="19"/>
      <c r="B658" s="269"/>
      <c r="C658" s="253"/>
      <c r="D658" s="22" t="s">
        <v>315</v>
      </c>
      <c r="E658" s="53"/>
      <c r="F658" s="54"/>
      <c r="G658" s="53"/>
      <c r="H658" s="54"/>
      <c r="I658" s="53"/>
      <c r="J658" s="54"/>
      <c r="K658" s="53"/>
      <c r="L658" s="54"/>
      <c r="M658" s="53"/>
      <c r="N658" s="54"/>
      <c r="O658" s="53"/>
      <c r="P658" s="54"/>
      <c r="Q658" s="53"/>
      <c r="R658" s="54"/>
      <c r="S658" s="53"/>
      <c r="T658" s="54"/>
      <c r="U658" s="55"/>
      <c r="V658" s="29"/>
    </row>
    <row r="659" spans="1:22" ht="154.5" customHeight="1">
      <c r="A659" s="19"/>
      <c r="B659" s="11"/>
      <c r="C659" s="11"/>
      <c r="D659" s="11"/>
      <c r="E659" s="52"/>
      <c r="F659" s="50"/>
      <c r="G659" s="47"/>
      <c r="H659" s="50"/>
      <c r="I659" s="47"/>
      <c r="J659" s="50"/>
      <c r="K659" s="47"/>
      <c r="L659" s="50"/>
      <c r="M659" s="47"/>
      <c r="N659" s="50"/>
      <c r="O659" s="47"/>
      <c r="P659" s="50"/>
      <c r="Q659" s="47"/>
      <c r="R659" s="50"/>
      <c r="S659" s="47"/>
      <c r="T659" s="50"/>
      <c r="U659" s="51"/>
      <c r="V659" s="29"/>
    </row>
    <row r="660" spans="1:22" ht="154.5" customHeight="1">
      <c r="A660" s="19"/>
      <c r="B660" s="13"/>
      <c r="C660" s="13"/>
      <c r="D660" s="13"/>
      <c r="E660" s="52"/>
      <c r="F660" s="50"/>
      <c r="G660" s="47"/>
      <c r="H660" s="50"/>
      <c r="I660" s="47"/>
      <c r="J660" s="50"/>
      <c r="K660" s="47"/>
      <c r="L660" s="50"/>
      <c r="M660" s="47"/>
      <c r="N660" s="50"/>
      <c r="O660" s="47"/>
      <c r="P660" s="50"/>
      <c r="Q660" s="47"/>
      <c r="R660" s="50"/>
      <c r="S660" s="47"/>
      <c r="T660" s="50"/>
      <c r="U660" s="51"/>
      <c r="V660" s="29"/>
    </row>
    <row r="661" spans="1:22" ht="136.5" customHeight="1">
      <c r="A661" s="19"/>
      <c r="B661" s="13"/>
      <c r="C661" s="13"/>
      <c r="D661" s="13"/>
      <c r="E661" s="52"/>
      <c r="F661" s="50"/>
      <c r="G661" s="47"/>
      <c r="H661" s="50"/>
      <c r="I661" s="47"/>
      <c r="J661" s="50"/>
      <c r="K661" s="47"/>
      <c r="L661" s="50"/>
      <c r="M661" s="47"/>
      <c r="N661" s="50"/>
      <c r="O661" s="47"/>
      <c r="P661" s="50"/>
      <c r="Q661" s="47"/>
      <c r="R661" s="50"/>
      <c r="S661" s="47"/>
      <c r="T661" s="50"/>
      <c r="U661" s="51"/>
      <c r="V661" s="29"/>
    </row>
    <row r="662" spans="1:22" ht="172.5" customHeight="1">
      <c r="A662" s="19"/>
      <c r="B662" s="13"/>
      <c r="C662" s="13"/>
      <c r="D662" s="13"/>
      <c r="E662" s="52"/>
      <c r="F662" s="50"/>
      <c r="G662" s="47"/>
      <c r="H662" s="50"/>
      <c r="I662" s="47"/>
      <c r="J662" s="50"/>
      <c r="K662" s="47"/>
      <c r="L662" s="50"/>
      <c r="M662" s="47"/>
      <c r="N662" s="50"/>
      <c r="O662" s="47"/>
      <c r="P662" s="50"/>
      <c r="Q662" s="47"/>
      <c r="R662" s="50"/>
      <c r="S662" s="47"/>
      <c r="T662" s="50"/>
      <c r="U662" s="51"/>
      <c r="V662" s="29"/>
    </row>
    <row r="663" spans="1:22" ht="103.5" customHeight="1">
      <c r="A663" s="19"/>
      <c r="B663" s="13"/>
      <c r="C663" s="13"/>
      <c r="D663" s="13"/>
      <c r="E663" s="52"/>
      <c r="F663" s="50"/>
      <c r="G663" s="47"/>
      <c r="H663" s="50"/>
      <c r="I663" s="47"/>
      <c r="J663" s="50"/>
      <c r="K663" s="47"/>
      <c r="L663" s="50"/>
      <c r="M663" s="47"/>
      <c r="N663" s="50"/>
      <c r="O663" s="47"/>
      <c r="P663" s="50"/>
      <c r="Q663" s="47"/>
      <c r="R663" s="50"/>
      <c r="S663" s="47"/>
      <c r="T663" s="50"/>
      <c r="U663" s="51"/>
      <c r="V663" s="29"/>
    </row>
    <row r="664" spans="1:22" ht="112.5" customHeight="1">
      <c r="A664" s="19"/>
      <c r="B664" s="13"/>
      <c r="C664" s="13"/>
      <c r="D664" s="13"/>
      <c r="E664" s="52"/>
      <c r="F664" s="50"/>
      <c r="G664" s="47"/>
      <c r="H664" s="50"/>
      <c r="I664" s="47"/>
      <c r="J664" s="50"/>
      <c r="K664" s="47"/>
      <c r="L664" s="50"/>
      <c r="M664" s="47"/>
      <c r="N664" s="50"/>
      <c r="O664" s="47"/>
      <c r="P664" s="50"/>
      <c r="Q664" s="47"/>
      <c r="R664" s="50"/>
      <c r="S664" s="47"/>
      <c r="T664" s="50"/>
      <c r="U664" s="51"/>
      <c r="V664" s="29"/>
    </row>
    <row r="665" spans="1:22" ht="115.5" customHeight="1">
      <c r="A665" s="19"/>
      <c r="B665" s="13"/>
      <c r="C665" s="13"/>
      <c r="D665" s="13"/>
      <c r="E665" s="52"/>
      <c r="F665" s="50"/>
      <c r="G665" s="47"/>
      <c r="H665" s="50"/>
      <c r="I665" s="47"/>
      <c r="J665" s="50"/>
      <c r="K665" s="47"/>
      <c r="L665" s="50"/>
      <c r="M665" s="47"/>
      <c r="N665" s="50"/>
      <c r="O665" s="47"/>
      <c r="P665" s="50"/>
      <c r="Q665" s="47"/>
      <c r="R665" s="50"/>
      <c r="S665" s="47"/>
      <c r="T665" s="50"/>
      <c r="U665" s="51"/>
      <c r="V665" s="29"/>
    </row>
    <row r="666" spans="1:22" ht="91.5" customHeight="1">
      <c r="A666" s="19"/>
      <c r="B666" s="13"/>
      <c r="C666" s="13"/>
      <c r="D666" s="13"/>
      <c r="E666" s="52"/>
      <c r="F666" s="50"/>
      <c r="G666" s="47"/>
      <c r="H666" s="50"/>
      <c r="I666" s="47"/>
      <c r="J666" s="50"/>
      <c r="K666" s="47"/>
      <c r="L666" s="50"/>
      <c r="M666" s="47"/>
      <c r="N666" s="50"/>
      <c r="O666" s="47"/>
      <c r="P666" s="50"/>
      <c r="Q666" s="47"/>
      <c r="R666" s="50"/>
      <c r="S666" s="47"/>
      <c r="T666" s="50"/>
      <c r="U666" s="51"/>
      <c r="V666" s="29"/>
    </row>
    <row r="667" spans="1:22" ht="49.5" customHeight="1">
      <c r="A667" s="19"/>
      <c r="B667" s="13"/>
      <c r="C667" s="13"/>
      <c r="D667" s="13"/>
      <c r="E667" s="52"/>
      <c r="F667" s="50"/>
      <c r="G667" s="47"/>
      <c r="H667" s="50"/>
      <c r="I667" s="47"/>
      <c r="J667" s="50"/>
      <c r="K667" s="47"/>
      <c r="L667" s="50"/>
      <c r="M667" s="47"/>
      <c r="N667" s="50"/>
      <c r="O667" s="47"/>
      <c r="P667" s="50"/>
      <c r="Q667" s="47"/>
      <c r="R667" s="50"/>
      <c r="S667" s="47"/>
      <c r="T667" s="50"/>
      <c r="U667" s="51"/>
      <c r="V667" s="29"/>
    </row>
    <row r="668" spans="1:22" ht="49.5" customHeight="1">
      <c r="A668" s="19"/>
      <c r="B668" s="13"/>
      <c r="C668" s="13"/>
      <c r="D668" s="13"/>
      <c r="E668" s="52"/>
      <c r="F668" s="50"/>
      <c r="G668" s="47"/>
      <c r="H668" s="50"/>
      <c r="I668" s="47"/>
      <c r="J668" s="50"/>
      <c r="K668" s="47"/>
      <c r="L668" s="50"/>
      <c r="M668" s="47"/>
      <c r="N668" s="50"/>
      <c r="O668" s="47"/>
      <c r="P668" s="50"/>
      <c r="Q668" s="47"/>
      <c r="R668" s="50"/>
      <c r="S668" s="47"/>
      <c r="T668" s="50"/>
      <c r="U668" s="51"/>
      <c r="V668" s="29"/>
    </row>
    <row r="669" spans="1:22" ht="49.5" customHeight="1">
      <c r="A669" s="19"/>
      <c r="B669" s="13"/>
      <c r="C669" s="13"/>
      <c r="D669" s="13"/>
      <c r="E669" s="52"/>
      <c r="F669" s="50"/>
      <c r="G669" s="47"/>
      <c r="H669" s="50"/>
      <c r="I669" s="47"/>
      <c r="J669" s="50"/>
      <c r="K669" s="47"/>
      <c r="L669" s="50"/>
      <c r="M669" s="47"/>
      <c r="N669" s="50"/>
      <c r="O669" s="47"/>
      <c r="P669" s="50"/>
      <c r="Q669" s="47"/>
      <c r="R669" s="50"/>
      <c r="S669" s="47"/>
      <c r="T669" s="50"/>
      <c r="U669" s="51"/>
      <c r="V669" s="29"/>
    </row>
    <row r="670" spans="1:22" ht="49.5" customHeight="1">
      <c r="A670" s="19"/>
      <c r="B670" s="13"/>
      <c r="C670" s="13"/>
      <c r="D670" s="13"/>
      <c r="E670" s="52"/>
      <c r="F670" s="50"/>
      <c r="G670" s="47"/>
      <c r="H670" s="50"/>
      <c r="I670" s="47"/>
      <c r="J670" s="50"/>
      <c r="K670" s="47"/>
      <c r="L670" s="50"/>
      <c r="M670" s="47"/>
      <c r="N670" s="50"/>
      <c r="O670" s="47"/>
      <c r="P670" s="50"/>
      <c r="Q670" s="47"/>
      <c r="R670" s="50"/>
      <c r="S670" s="47"/>
      <c r="T670" s="50"/>
      <c r="U670" s="51"/>
      <c r="V670" s="29"/>
    </row>
    <row r="671" spans="1:22" ht="49.5" customHeight="1">
      <c r="A671" s="19"/>
      <c r="B671" s="13"/>
      <c r="C671" s="13"/>
      <c r="D671" s="13"/>
      <c r="E671" s="52"/>
      <c r="F671" s="50"/>
      <c r="G671" s="47"/>
      <c r="H671" s="50"/>
      <c r="I671" s="47"/>
      <c r="J671" s="50"/>
      <c r="K671" s="47"/>
      <c r="L671" s="50"/>
      <c r="M671" s="47"/>
      <c r="N671" s="50"/>
      <c r="O671" s="47"/>
      <c r="P671" s="50"/>
      <c r="Q671" s="47"/>
      <c r="R671" s="50"/>
      <c r="S671" s="47"/>
      <c r="T671" s="50"/>
      <c r="U671" s="51"/>
      <c r="V671" s="29"/>
    </row>
    <row r="672" spans="1:22" ht="49.5" customHeight="1">
      <c r="A672" s="19"/>
      <c r="B672" s="13"/>
      <c r="C672" s="13"/>
      <c r="D672" s="13"/>
      <c r="E672" s="52"/>
      <c r="F672" s="50"/>
      <c r="G672" s="47"/>
      <c r="H672" s="50"/>
      <c r="I672" s="47"/>
      <c r="J672" s="50"/>
      <c r="K672" s="47"/>
      <c r="L672" s="50"/>
      <c r="M672" s="47"/>
      <c r="N672" s="50"/>
      <c r="O672" s="47"/>
      <c r="P672" s="50"/>
      <c r="Q672" s="47"/>
      <c r="R672" s="50"/>
      <c r="S672" s="47"/>
      <c r="T672" s="50"/>
      <c r="U672" s="51"/>
      <c r="V672" s="29"/>
    </row>
    <row r="673" spans="1:22" ht="49.5" customHeight="1">
      <c r="A673" s="19"/>
      <c r="B673" s="13"/>
      <c r="C673" s="13"/>
      <c r="D673" s="13"/>
      <c r="E673" s="52"/>
      <c r="F673" s="50"/>
      <c r="G673" s="47"/>
      <c r="H673" s="50"/>
      <c r="I673" s="47"/>
      <c r="J673" s="50"/>
      <c r="K673" s="47"/>
      <c r="L673" s="50"/>
      <c r="M673" s="47"/>
      <c r="N673" s="50"/>
      <c r="O673" s="47"/>
      <c r="P673" s="50"/>
      <c r="Q673" s="47"/>
      <c r="R673" s="50"/>
      <c r="S673" s="47"/>
      <c r="T673" s="50"/>
      <c r="U673" s="51"/>
      <c r="V673" s="29"/>
    </row>
    <row r="674" spans="1:22" ht="49.5" customHeight="1">
      <c r="A674" s="25"/>
      <c r="B674" s="41"/>
      <c r="C674" s="41"/>
      <c r="D674" s="41"/>
      <c r="E674" s="52"/>
      <c r="F674" s="50"/>
      <c r="G674" s="47"/>
      <c r="H674" s="50"/>
      <c r="I674" s="47"/>
      <c r="J674" s="50"/>
      <c r="K674" s="47"/>
      <c r="L674" s="50"/>
      <c r="M674" s="47"/>
      <c r="N674" s="50"/>
      <c r="O674" s="47"/>
      <c r="P674" s="50"/>
      <c r="Q674" s="47"/>
      <c r="R674" s="50"/>
      <c r="S674" s="47"/>
      <c r="T674" s="50"/>
      <c r="U674" s="51"/>
      <c r="V674" s="29"/>
    </row>
    <row r="675" spans="1:22" ht="49.5" customHeight="1">
      <c r="A675" s="25"/>
      <c r="B675" s="41"/>
      <c r="C675" s="41"/>
      <c r="D675" s="41"/>
      <c r="E675" s="52"/>
      <c r="F675" s="50"/>
      <c r="G675" s="47"/>
      <c r="H675" s="50"/>
      <c r="I675" s="47"/>
      <c r="J675" s="50"/>
      <c r="K675" s="47"/>
      <c r="L675" s="50"/>
      <c r="M675" s="47"/>
      <c r="N675" s="50"/>
      <c r="O675" s="47"/>
      <c r="P675" s="50"/>
      <c r="Q675" s="47"/>
      <c r="R675" s="50"/>
      <c r="S675" s="47"/>
      <c r="T675" s="50"/>
      <c r="U675" s="51"/>
      <c r="V675" s="29"/>
    </row>
    <row r="676" spans="1:22" ht="49.5" customHeight="1">
      <c r="A676" s="26"/>
      <c r="B676" s="38"/>
      <c r="C676" s="38"/>
      <c r="D676" s="38"/>
      <c r="E676" s="52"/>
      <c r="F676" s="50"/>
      <c r="G676" s="47"/>
      <c r="H676" s="50"/>
      <c r="I676" s="47"/>
      <c r="J676" s="50"/>
      <c r="K676" s="47"/>
      <c r="L676" s="50"/>
      <c r="M676" s="47"/>
      <c r="N676" s="50"/>
      <c r="O676" s="47"/>
      <c r="P676" s="50"/>
      <c r="Q676" s="47"/>
      <c r="R676" s="50"/>
      <c r="S676" s="47"/>
      <c r="T676" s="50"/>
      <c r="U676" s="51"/>
      <c r="V676" s="29"/>
    </row>
    <row r="677" spans="1:22" ht="87" customHeight="1" thickBot="1">
      <c r="A677" s="278" t="s">
        <v>397</v>
      </c>
      <c r="B677" s="279"/>
      <c r="C677" s="279"/>
      <c r="D677" s="280"/>
      <c r="E677" s="191">
        <f>SUM(E655:E676)</f>
        <v>0</v>
      </c>
      <c r="F677" s="191">
        <f aca="true" t="shared" si="33" ref="F677:U677">SUM(F655:F676)</f>
        <v>0</v>
      </c>
      <c r="G677" s="191">
        <f t="shared" si="33"/>
        <v>0</v>
      </c>
      <c r="H677" s="191">
        <f t="shared" si="33"/>
        <v>0</v>
      </c>
      <c r="I677" s="191">
        <f t="shared" si="33"/>
        <v>0</v>
      </c>
      <c r="J677" s="191">
        <f t="shared" si="33"/>
        <v>0</v>
      </c>
      <c r="K677" s="191">
        <f t="shared" si="33"/>
        <v>0</v>
      </c>
      <c r="L677" s="191">
        <f t="shared" si="33"/>
        <v>0</v>
      </c>
      <c r="M677" s="191">
        <f t="shared" si="33"/>
        <v>0</v>
      </c>
      <c r="N677" s="191">
        <f t="shared" si="33"/>
        <v>0</v>
      </c>
      <c r="O677" s="191">
        <f t="shared" si="33"/>
        <v>0</v>
      </c>
      <c r="P677" s="191">
        <f t="shared" si="33"/>
        <v>0</v>
      </c>
      <c r="Q677" s="191">
        <f t="shared" si="33"/>
        <v>0</v>
      </c>
      <c r="R677" s="191">
        <f t="shared" si="33"/>
        <v>0</v>
      </c>
      <c r="S677" s="191">
        <f t="shared" si="33"/>
        <v>0</v>
      </c>
      <c r="T677" s="191">
        <f t="shared" si="33"/>
        <v>0</v>
      </c>
      <c r="U677" s="193">
        <f t="shared" si="33"/>
        <v>0</v>
      </c>
      <c r="V677" s="29"/>
    </row>
    <row r="678" spans="1:22" s="235" customFormat="1" ht="87" customHeight="1">
      <c r="A678" s="236" t="s">
        <v>972</v>
      </c>
      <c r="B678" s="232"/>
      <c r="C678" s="232"/>
      <c r="D678" s="232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4"/>
    </row>
    <row r="679" spans="5:22" ht="49.5" customHeight="1"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29"/>
    </row>
    <row r="680" spans="1:21" s="56" customFormat="1" ht="49.5" customHeight="1">
      <c r="A680" s="276" t="s">
        <v>344</v>
      </c>
      <c r="B680" s="276"/>
      <c r="C680" s="276"/>
      <c r="D680" s="276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</row>
    <row r="681" spans="1:21" s="56" customFormat="1" ht="49.5" customHeight="1">
      <c r="A681" s="276" t="s">
        <v>334</v>
      </c>
      <c r="B681" s="276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</row>
    <row r="682" spans="1:21" ht="49.5" customHeight="1">
      <c r="A682" s="5"/>
      <c r="B682" s="5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</row>
    <row r="683" spans="1:21" ht="49.5" customHeight="1">
      <c r="A683" s="4" t="s">
        <v>335</v>
      </c>
      <c r="B683" s="6" t="s">
        <v>472</v>
      </c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</row>
    <row r="684" spans="1:21" ht="49.5" customHeight="1">
      <c r="A684" s="4" t="s">
        <v>336</v>
      </c>
      <c r="B684" s="6" t="s">
        <v>908</v>
      </c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</row>
    <row r="685" spans="5:21" ht="49.5" customHeight="1" thickBot="1"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</row>
    <row r="686" spans="1:21" s="30" customFormat="1" ht="55.5" customHeight="1" thickBot="1">
      <c r="A686" s="281" t="s">
        <v>337</v>
      </c>
      <c r="B686" s="281" t="s">
        <v>394</v>
      </c>
      <c r="C686" s="282" t="s">
        <v>339</v>
      </c>
      <c r="D686" s="281" t="s">
        <v>340</v>
      </c>
      <c r="E686" s="296" t="s">
        <v>341</v>
      </c>
      <c r="F686" s="296" t="s">
        <v>343</v>
      </c>
      <c r="G686" s="296"/>
      <c r="H686" s="296"/>
      <c r="I686" s="296"/>
      <c r="J686" s="296"/>
      <c r="K686" s="296"/>
      <c r="L686" s="296"/>
      <c r="M686" s="296"/>
      <c r="N686" s="296"/>
      <c r="O686" s="296"/>
      <c r="P686" s="296"/>
      <c r="Q686" s="296"/>
      <c r="R686" s="296"/>
      <c r="S686" s="296"/>
      <c r="T686" s="296"/>
      <c r="U686" s="296"/>
    </row>
    <row r="687" spans="1:21" ht="49.5" customHeight="1" thickBot="1">
      <c r="A687" s="281"/>
      <c r="B687" s="281"/>
      <c r="C687" s="282"/>
      <c r="D687" s="281"/>
      <c r="E687" s="297"/>
      <c r="F687" s="296">
        <v>2004</v>
      </c>
      <c r="G687" s="296"/>
      <c r="H687" s="296"/>
      <c r="I687" s="296"/>
      <c r="J687" s="296">
        <v>2005</v>
      </c>
      <c r="K687" s="296"/>
      <c r="L687" s="296"/>
      <c r="M687" s="296"/>
      <c r="N687" s="296">
        <v>2006</v>
      </c>
      <c r="O687" s="296"/>
      <c r="P687" s="296"/>
      <c r="Q687" s="296"/>
      <c r="R687" s="296">
        <v>2007</v>
      </c>
      <c r="S687" s="296"/>
      <c r="T687" s="296"/>
      <c r="U687" s="296"/>
    </row>
    <row r="688" spans="1:21" ht="49.5" customHeight="1" thickBot="1">
      <c r="A688" s="281"/>
      <c r="B688" s="281"/>
      <c r="C688" s="282"/>
      <c r="D688" s="281"/>
      <c r="E688" s="297"/>
      <c r="F688" s="189" t="s">
        <v>342</v>
      </c>
      <c r="G688" s="189" t="s">
        <v>395</v>
      </c>
      <c r="H688" s="189" t="s">
        <v>396</v>
      </c>
      <c r="I688" s="189" t="s">
        <v>245</v>
      </c>
      <c r="J688" s="189" t="s">
        <v>342</v>
      </c>
      <c r="K688" s="189" t="s">
        <v>395</v>
      </c>
      <c r="L688" s="189" t="s">
        <v>396</v>
      </c>
      <c r="M688" s="189" t="s">
        <v>245</v>
      </c>
      <c r="N688" s="189" t="s">
        <v>342</v>
      </c>
      <c r="O688" s="189" t="s">
        <v>395</v>
      </c>
      <c r="P688" s="189" t="s">
        <v>396</v>
      </c>
      <c r="Q688" s="189" t="s">
        <v>245</v>
      </c>
      <c r="R688" s="189" t="s">
        <v>342</v>
      </c>
      <c r="S688" s="189" t="s">
        <v>395</v>
      </c>
      <c r="T688" s="189" t="s">
        <v>396</v>
      </c>
      <c r="U688" s="189" t="s">
        <v>245</v>
      </c>
    </row>
    <row r="689" spans="1:21" ht="223.5" customHeight="1">
      <c r="A689" s="19" t="s">
        <v>80</v>
      </c>
      <c r="B689" s="22" t="s">
        <v>929</v>
      </c>
      <c r="C689" s="17" t="s">
        <v>318</v>
      </c>
      <c r="D689" s="17" t="s">
        <v>345</v>
      </c>
      <c r="E689" s="53">
        <f>SUM(F689:U689)</f>
        <v>0</v>
      </c>
      <c r="F689" s="102"/>
      <c r="G689" s="102"/>
      <c r="H689" s="102"/>
      <c r="I689" s="102"/>
      <c r="J689" s="102">
        <v>0</v>
      </c>
      <c r="K689" s="102"/>
      <c r="L689" s="102"/>
      <c r="M689" s="102"/>
      <c r="N689" s="102">
        <v>0</v>
      </c>
      <c r="O689" s="102"/>
      <c r="P689" s="102"/>
      <c r="Q689" s="102"/>
      <c r="R689" s="102">
        <v>0</v>
      </c>
      <c r="S689" s="102"/>
      <c r="T689" s="102"/>
      <c r="U689" s="107"/>
    </row>
    <row r="690" spans="1:21" ht="265.5" customHeight="1">
      <c r="A690" s="19"/>
      <c r="B690" s="71" t="s">
        <v>909</v>
      </c>
      <c r="C690" s="69" t="s">
        <v>319</v>
      </c>
      <c r="D690" s="69" t="s">
        <v>317</v>
      </c>
      <c r="E690" s="73">
        <f>SUM(F690:U690)</f>
        <v>0</v>
      </c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2"/>
    </row>
    <row r="691" spans="1:22" ht="232.5" customHeight="1">
      <c r="A691" s="19"/>
      <c r="B691" s="71" t="s">
        <v>38</v>
      </c>
      <c r="C691" s="69" t="s">
        <v>910</v>
      </c>
      <c r="D691" s="69" t="s">
        <v>347</v>
      </c>
      <c r="E691" s="73">
        <f>SUM(F691:U691)</f>
        <v>1363</v>
      </c>
      <c r="F691" s="73">
        <v>1363</v>
      </c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109"/>
      <c r="V691" s="29"/>
    </row>
    <row r="692" spans="1:22" ht="205.5" customHeight="1">
      <c r="A692" s="19"/>
      <c r="B692" s="71" t="s">
        <v>322</v>
      </c>
      <c r="C692" s="69" t="s">
        <v>321</v>
      </c>
      <c r="D692" s="69" t="s">
        <v>316</v>
      </c>
      <c r="E692" s="73">
        <f>SUM(F692:U692)</f>
        <v>0</v>
      </c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109"/>
      <c r="V692" s="29"/>
    </row>
    <row r="693" spans="1:22" ht="187.5" customHeight="1">
      <c r="A693" s="19"/>
      <c r="B693" s="71" t="s">
        <v>323</v>
      </c>
      <c r="C693" s="69" t="s">
        <v>320</v>
      </c>
      <c r="D693" s="69"/>
      <c r="E693" s="73">
        <f>SUM(F693:U693)</f>
        <v>1000</v>
      </c>
      <c r="F693" s="73">
        <v>1000</v>
      </c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109"/>
      <c r="V693" s="29"/>
    </row>
    <row r="694" spans="1:22" ht="154.5" customHeight="1">
      <c r="A694" s="19"/>
      <c r="B694" s="11"/>
      <c r="C694" s="12"/>
      <c r="D694" s="9"/>
      <c r="E694" s="50"/>
      <c r="F694" s="47"/>
      <c r="G694" s="52"/>
      <c r="H694" s="50"/>
      <c r="I694" s="47"/>
      <c r="J694" s="50"/>
      <c r="K694" s="47"/>
      <c r="L694" s="50"/>
      <c r="M694" s="47"/>
      <c r="N694" s="50"/>
      <c r="O694" s="47"/>
      <c r="P694" s="50"/>
      <c r="Q694" s="47"/>
      <c r="R694" s="50"/>
      <c r="S694" s="47"/>
      <c r="T694" s="50"/>
      <c r="U694" s="51"/>
      <c r="V694" s="29"/>
    </row>
    <row r="695" spans="1:22" ht="154.5" customHeight="1">
      <c r="A695" s="19"/>
      <c r="B695" s="13"/>
      <c r="C695" s="12"/>
      <c r="D695" s="9"/>
      <c r="E695" s="50"/>
      <c r="F695" s="47"/>
      <c r="G695" s="52"/>
      <c r="H695" s="50"/>
      <c r="I695" s="47"/>
      <c r="J695" s="50"/>
      <c r="K695" s="47"/>
      <c r="L695" s="50"/>
      <c r="M695" s="47"/>
      <c r="N695" s="50"/>
      <c r="O695" s="47"/>
      <c r="P695" s="50"/>
      <c r="Q695" s="47"/>
      <c r="R695" s="50"/>
      <c r="S695" s="47"/>
      <c r="T695" s="50"/>
      <c r="U695" s="51"/>
      <c r="V695" s="29"/>
    </row>
    <row r="696" spans="1:22" ht="49.5" customHeight="1">
      <c r="A696" s="19"/>
      <c r="B696" s="12"/>
      <c r="C696" s="15"/>
      <c r="D696" s="9"/>
      <c r="E696" s="47"/>
      <c r="F696" s="47"/>
      <c r="G696" s="52"/>
      <c r="H696" s="50"/>
      <c r="I696" s="47"/>
      <c r="J696" s="50"/>
      <c r="K696" s="47"/>
      <c r="L696" s="50"/>
      <c r="M696" s="47"/>
      <c r="N696" s="50"/>
      <c r="O696" s="47"/>
      <c r="P696" s="50"/>
      <c r="Q696" s="47"/>
      <c r="R696" s="50"/>
      <c r="S696" s="47"/>
      <c r="T696" s="50"/>
      <c r="U696" s="51"/>
      <c r="V696" s="29"/>
    </row>
    <row r="697" spans="1:22" ht="49.5" customHeight="1">
      <c r="A697" s="19"/>
      <c r="B697" s="13"/>
      <c r="C697" s="20"/>
      <c r="D697" s="8"/>
      <c r="E697" s="50"/>
      <c r="F697" s="47"/>
      <c r="G697" s="52"/>
      <c r="H697" s="50"/>
      <c r="I697" s="47"/>
      <c r="J697" s="50"/>
      <c r="K697" s="47"/>
      <c r="L697" s="50"/>
      <c r="M697" s="47"/>
      <c r="N697" s="50"/>
      <c r="O697" s="47"/>
      <c r="P697" s="50"/>
      <c r="Q697" s="47"/>
      <c r="R697" s="50"/>
      <c r="S697" s="47"/>
      <c r="T697" s="50"/>
      <c r="U697" s="51"/>
      <c r="V697" s="29"/>
    </row>
    <row r="698" spans="1:22" ht="49.5" customHeight="1">
      <c r="A698" s="19"/>
      <c r="B698" s="13"/>
      <c r="C698" s="12"/>
      <c r="D698" s="9"/>
      <c r="E698" s="50"/>
      <c r="F698" s="47"/>
      <c r="G698" s="52"/>
      <c r="H698" s="50"/>
      <c r="I698" s="47"/>
      <c r="J698" s="50"/>
      <c r="K698" s="47"/>
      <c r="L698" s="50"/>
      <c r="M698" s="47"/>
      <c r="N698" s="50"/>
      <c r="O698" s="47"/>
      <c r="P698" s="50"/>
      <c r="Q698" s="47"/>
      <c r="R698" s="50"/>
      <c r="S698" s="47"/>
      <c r="T698" s="50"/>
      <c r="U698" s="51"/>
      <c r="V698" s="29"/>
    </row>
    <row r="699" spans="1:22" ht="49.5" customHeight="1">
      <c r="A699" s="19"/>
      <c r="B699" s="13"/>
      <c r="C699" s="12"/>
      <c r="D699" s="9"/>
      <c r="E699" s="50"/>
      <c r="F699" s="47"/>
      <c r="G699" s="52"/>
      <c r="H699" s="50"/>
      <c r="I699" s="47"/>
      <c r="J699" s="50"/>
      <c r="K699" s="47"/>
      <c r="L699" s="50"/>
      <c r="M699" s="47"/>
      <c r="N699" s="50"/>
      <c r="O699" s="47"/>
      <c r="P699" s="50"/>
      <c r="Q699" s="47"/>
      <c r="R699" s="50"/>
      <c r="S699" s="47"/>
      <c r="T699" s="50"/>
      <c r="U699" s="51"/>
      <c r="V699" s="29"/>
    </row>
    <row r="700" spans="1:22" ht="49.5" customHeight="1">
      <c r="A700" s="19"/>
      <c r="B700" s="13"/>
      <c r="C700" s="12"/>
      <c r="D700" s="9"/>
      <c r="E700" s="50"/>
      <c r="F700" s="47"/>
      <c r="G700" s="52"/>
      <c r="H700" s="50"/>
      <c r="I700" s="47"/>
      <c r="J700" s="50"/>
      <c r="K700" s="47"/>
      <c r="L700" s="50"/>
      <c r="M700" s="47"/>
      <c r="N700" s="50"/>
      <c r="O700" s="47"/>
      <c r="P700" s="50"/>
      <c r="Q700" s="47"/>
      <c r="R700" s="50"/>
      <c r="S700" s="47"/>
      <c r="T700" s="50"/>
      <c r="U700" s="51"/>
      <c r="V700" s="29"/>
    </row>
    <row r="701" spans="1:22" ht="49.5" customHeight="1">
      <c r="A701" s="19"/>
      <c r="B701" s="13"/>
      <c r="C701" s="12"/>
      <c r="D701" s="9"/>
      <c r="E701" s="50"/>
      <c r="F701" s="47"/>
      <c r="G701" s="52"/>
      <c r="H701" s="50"/>
      <c r="I701" s="47"/>
      <c r="J701" s="50"/>
      <c r="K701" s="47"/>
      <c r="L701" s="50"/>
      <c r="M701" s="47"/>
      <c r="N701" s="50"/>
      <c r="O701" s="47"/>
      <c r="P701" s="50"/>
      <c r="Q701" s="47"/>
      <c r="R701" s="50"/>
      <c r="S701" s="47"/>
      <c r="T701" s="50"/>
      <c r="U701" s="51"/>
      <c r="V701" s="29"/>
    </row>
    <row r="702" spans="1:22" ht="49.5" customHeight="1">
      <c r="A702" s="19"/>
      <c r="B702" s="13"/>
      <c r="C702" s="12"/>
      <c r="D702" s="9"/>
      <c r="E702" s="50"/>
      <c r="F702" s="47"/>
      <c r="G702" s="52"/>
      <c r="H702" s="50"/>
      <c r="I702" s="47"/>
      <c r="J702" s="50"/>
      <c r="K702" s="47"/>
      <c r="L702" s="50"/>
      <c r="M702" s="47"/>
      <c r="N702" s="50"/>
      <c r="O702" s="47"/>
      <c r="P702" s="50"/>
      <c r="Q702" s="47"/>
      <c r="R702" s="50"/>
      <c r="S702" s="47"/>
      <c r="T702" s="50"/>
      <c r="U702" s="51"/>
      <c r="V702" s="29"/>
    </row>
    <row r="703" spans="1:22" ht="49.5" customHeight="1">
      <c r="A703" s="19"/>
      <c r="B703" s="13"/>
      <c r="C703" s="12"/>
      <c r="D703" s="9"/>
      <c r="E703" s="50"/>
      <c r="F703" s="47"/>
      <c r="G703" s="52"/>
      <c r="H703" s="50"/>
      <c r="I703" s="47"/>
      <c r="J703" s="50"/>
      <c r="K703" s="47"/>
      <c r="L703" s="50"/>
      <c r="M703" s="47"/>
      <c r="N703" s="50"/>
      <c r="O703" s="47"/>
      <c r="P703" s="50"/>
      <c r="Q703" s="47"/>
      <c r="R703" s="50"/>
      <c r="S703" s="47"/>
      <c r="T703" s="50"/>
      <c r="U703" s="51"/>
      <c r="V703" s="29"/>
    </row>
    <row r="704" spans="1:22" ht="49.5" customHeight="1">
      <c r="A704" s="19"/>
      <c r="B704" s="13"/>
      <c r="C704" s="12"/>
      <c r="D704" s="9"/>
      <c r="E704" s="50"/>
      <c r="F704" s="47"/>
      <c r="G704" s="52"/>
      <c r="H704" s="50"/>
      <c r="I704" s="47"/>
      <c r="J704" s="50"/>
      <c r="K704" s="47"/>
      <c r="L704" s="50"/>
      <c r="M704" s="47"/>
      <c r="N704" s="50"/>
      <c r="O704" s="47"/>
      <c r="P704" s="50"/>
      <c r="Q704" s="47"/>
      <c r="R704" s="50"/>
      <c r="S704" s="47"/>
      <c r="T704" s="50"/>
      <c r="U704" s="51"/>
      <c r="V704" s="29"/>
    </row>
    <row r="705" spans="1:22" ht="49.5" customHeight="1">
      <c r="A705" s="19"/>
      <c r="B705" s="13"/>
      <c r="C705" s="12"/>
      <c r="D705" s="9"/>
      <c r="E705" s="50"/>
      <c r="F705" s="47"/>
      <c r="G705" s="52"/>
      <c r="H705" s="50"/>
      <c r="I705" s="47"/>
      <c r="J705" s="50"/>
      <c r="K705" s="47"/>
      <c r="L705" s="50"/>
      <c r="M705" s="47"/>
      <c r="N705" s="50"/>
      <c r="O705" s="47"/>
      <c r="P705" s="50"/>
      <c r="Q705" s="47"/>
      <c r="R705" s="50"/>
      <c r="S705" s="47"/>
      <c r="T705" s="50"/>
      <c r="U705" s="51"/>
      <c r="V705" s="29"/>
    </row>
    <row r="706" spans="1:22" ht="49.5" customHeight="1">
      <c r="A706" s="19"/>
      <c r="B706" s="13"/>
      <c r="C706" s="12"/>
      <c r="D706" s="9"/>
      <c r="E706" s="50"/>
      <c r="F706" s="47"/>
      <c r="G706" s="52"/>
      <c r="H706" s="50"/>
      <c r="I706" s="47"/>
      <c r="J706" s="50"/>
      <c r="K706" s="47"/>
      <c r="L706" s="50"/>
      <c r="M706" s="47"/>
      <c r="N706" s="50"/>
      <c r="O706" s="47"/>
      <c r="P706" s="50"/>
      <c r="Q706" s="47"/>
      <c r="R706" s="50"/>
      <c r="S706" s="47"/>
      <c r="T706" s="50"/>
      <c r="U706" s="51"/>
      <c r="V706" s="29"/>
    </row>
    <row r="707" spans="1:22" ht="49.5" customHeight="1">
      <c r="A707" s="19"/>
      <c r="B707" s="13"/>
      <c r="C707" s="12"/>
      <c r="D707" s="9"/>
      <c r="E707" s="50"/>
      <c r="F707" s="47"/>
      <c r="G707" s="52"/>
      <c r="H707" s="50"/>
      <c r="I707" s="47"/>
      <c r="J707" s="50"/>
      <c r="K707" s="47"/>
      <c r="L707" s="50"/>
      <c r="M707" s="47"/>
      <c r="N707" s="50"/>
      <c r="O707" s="47"/>
      <c r="P707" s="50"/>
      <c r="Q707" s="47"/>
      <c r="R707" s="50"/>
      <c r="S707" s="47"/>
      <c r="T707" s="50"/>
      <c r="U707" s="51"/>
      <c r="V707" s="29"/>
    </row>
    <row r="708" spans="1:22" ht="49.5" customHeight="1">
      <c r="A708" s="19"/>
      <c r="B708" s="13"/>
      <c r="C708" s="12"/>
      <c r="D708" s="9"/>
      <c r="E708" s="50"/>
      <c r="F708" s="47"/>
      <c r="G708" s="52"/>
      <c r="H708" s="50"/>
      <c r="I708" s="47"/>
      <c r="J708" s="50"/>
      <c r="K708" s="47"/>
      <c r="L708" s="50"/>
      <c r="M708" s="47"/>
      <c r="N708" s="50"/>
      <c r="O708" s="47"/>
      <c r="P708" s="50"/>
      <c r="Q708" s="47"/>
      <c r="R708" s="50"/>
      <c r="S708" s="47"/>
      <c r="T708" s="50"/>
      <c r="U708" s="51"/>
      <c r="V708" s="29"/>
    </row>
    <row r="709" spans="1:22" ht="49.5" customHeight="1">
      <c r="A709" s="19"/>
      <c r="B709" s="13"/>
      <c r="C709" s="12"/>
      <c r="D709" s="9"/>
      <c r="E709" s="50"/>
      <c r="F709" s="47"/>
      <c r="G709" s="52"/>
      <c r="H709" s="50"/>
      <c r="I709" s="47"/>
      <c r="J709" s="50"/>
      <c r="K709" s="47"/>
      <c r="L709" s="50"/>
      <c r="M709" s="47"/>
      <c r="N709" s="50"/>
      <c r="O709" s="47"/>
      <c r="P709" s="50"/>
      <c r="Q709" s="47"/>
      <c r="R709" s="50"/>
      <c r="S709" s="47"/>
      <c r="T709" s="50"/>
      <c r="U709" s="51"/>
      <c r="V709" s="29"/>
    </row>
    <row r="710" spans="1:22" ht="49.5" customHeight="1">
      <c r="A710" s="19"/>
      <c r="B710" s="13"/>
      <c r="C710" s="12"/>
      <c r="D710" s="9"/>
      <c r="E710" s="50"/>
      <c r="F710" s="47"/>
      <c r="G710" s="52"/>
      <c r="H710" s="50"/>
      <c r="I710" s="47"/>
      <c r="J710" s="50"/>
      <c r="K710" s="47"/>
      <c r="L710" s="50"/>
      <c r="M710" s="47"/>
      <c r="N710" s="50"/>
      <c r="O710" s="47"/>
      <c r="P710" s="50"/>
      <c r="Q710" s="47"/>
      <c r="R710" s="50"/>
      <c r="S710" s="47"/>
      <c r="T710" s="50"/>
      <c r="U710" s="51"/>
      <c r="V710" s="29"/>
    </row>
    <row r="711" spans="1:22" ht="49.5" customHeight="1">
      <c r="A711" s="19"/>
      <c r="B711" s="13"/>
      <c r="C711" s="12"/>
      <c r="D711" s="9"/>
      <c r="E711" s="50"/>
      <c r="F711" s="47"/>
      <c r="G711" s="52"/>
      <c r="H711" s="50"/>
      <c r="I711" s="47"/>
      <c r="J711" s="50"/>
      <c r="K711" s="47"/>
      <c r="L711" s="50"/>
      <c r="M711" s="47"/>
      <c r="N711" s="50"/>
      <c r="O711" s="47"/>
      <c r="P711" s="50"/>
      <c r="Q711" s="47"/>
      <c r="R711" s="50"/>
      <c r="S711" s="47"/>
      <c r="T711" s="50"/>
      <c r="U711" s="51"/>
      <c r="V711" s="29"/>
    </row>
    <row r="712" spans="1:22" ht="49.5" customHeight="1">
      <c r="A712" s="19"/>
      <c r="B712" s="13"/>
      <c r="C712" s="12"/>
      <c r="D712" s="9"/>
      <c r="E712" s="50"/>
      <c r="F712" s="47"/>
      <c r="G712" s="52"/>
      <c r="H712" s="50"/>
      <c r="I712" s="47"/>
      <c r="J712" s="50"/>
      <c r="K712" s="47"/>
      <c r="L712" s="50"/>
      <c r="M712" s="47"/>
      <c r="N712" s="50"/>
      <c r="O712" s="47"/>
      <c r="P712" s="50"/>
      <c r="Q712" s="47"/>
      <c r="R712" s="50"/>
      <c r="S712" s="47"/>
      <c r="T712" s="50"/>
      <c r="U712" s="51"/>
      <c r="V712" s="29"/>
    </row>
    <row r="713" spans="1:22" ht="49.5" customHeight="1">
      <c r="A713" s="25"/>
      <c r="B713" s="41"/>
      <c r="C713" s="20"/>
      <c r="D713" s="8"/>
      <c r="E713" s="50"/>
      <c r="F713" s="47"/>
      <c r="G713" s="52"/>
      <c r="H713" s="50"/>
      <c r="I713" s="47"/>
      <c r="J713" s="50"/>
      <c r="K713" s="47"/>
      <c r="L713" s="50"/>
      <c r="M713" s="47"/>
      <c r="N713" s="50"/>
      <c r="O713" s="47"/>
      <c r="P713" s="50"/>
      <c r="Q713" s="47"/>
      <c r="R713" s="50"/>
      <c r="S713" s="47"/>
      <c r="T713" s="50"/>
      <c r="U713" s="51"/>
      <c r="V713" s="29"/>
    </row>
    <row r="714" spans="1:22" ht="49.5" customHeight="1">
      <c r="A714" s="25"/>
      <c r="B714" s="41"/>
      <c r="C714" s="20"/>
      <c r="D714" s="8"/>
      <c r="E714" s="50"/>
      <c r="F714" s="47"/>
      <c r="G714" s="52"/>
      <c r="H714" s="50"/>
      <c r="I714" s="47"/>
      <c r="J714" s="50"/>
      <c r="K714" s="47"/>
      <c r="L714" s="50"/>
      <c r="M714" s="47"/>
      <c r="N714" s="50"/>
      <c r="O714" s="47"/>
      <c r="P714" s="50"/>
      <c r="Q714" s="47"/>
      <c r="R714" s="50"/>
      <c r="S714" s="47"/>
      <c r="T714" s="50"/>
      <c r="U714" s="51"/>
      <c r="V714" s="29"/>
    </row>
    <row r="715" spans="1:22" ht="49.5" customHeight="1">
      <c r="A715" s="26"/>
      <c r="B715" s="38"/>
      <c r="C715" s="20"/>
      <c r="D715" s="27"/>
      <c r="E715" s="50"/>
      <c r="F715" s="47"/>
      <c r="G715" s="52"/>
      <c r="H715" s="50"/>
      <c r="I715" s="47"/>
      <c r="J715" s="50"/>
      <c r="K715" s="47"/>
      <c r="L715" s="50"/>
      <c r="M715" s="47"/>
      <c r="N715" s="50"/>
      <c r="O715" s="47"/>
      <c r="P715" s="50"/>
      <c r="Q715" s="47"/>
      <c r="R715" s="50"/>
      <c r="S715" s="47"/>
      <c r="T715" s="50"/>
      <c r="U715" s="51"/>
      <c r="V715" s="29"/>
    </row>
    <row r="716" spans="1:22" ht="79.5" customHeight="1" thickBot="1">
      <c r="A716" s="286" t="s">
        <v>397</v>
      </c>
      <c r="B716" s="279"/>
      <c r="C716" s="279"/>
      <c r="D716" s="280"/>
      <c r="E716" s="197">
        <f>SUM(E689:E715)</f>
        <v>2363</v>
      </c>
      <c r="F716" s="197">
        <f aca="true" t="shared" si="34" ref="F716:U716">SUM(F689:F715)</f>
        <v>2363</v>
      </c>
      <c r="G716" s="197">
        <f t="shared" si="34"/>
        <v>0</v>
      </c>
      <c r="H716" s="197">
        <f t="shared" si="34"/>
        <v>0</v>
      </c>
      <c r="I716" s="197">
        <f t="shared" si="34"/>
        <v>0</v>
      </c>
      <c r="J716" s="197">
        <f t="shared" si="34"/>
        <v>0</v>
      </c>
      <c r="K716" s="197">
        <f t="shared" si="34"/>
        <v>0</v>
      </c>
      <c r="L716" s="197">
        <f t="shared" si="34"/>
        <v>0</v>
      </c>
      <c r="M716" s="197">
        <f t="shared" si="34"/>
        <v>0</v>
      </c>
      <c r="N716" s="197">
        <f t="shared" si="34"/>
        <v>0</v>
      </c>
      <c r="O716" s="197">
        <f t="shared" si="34"/>
        <v>0</v>
      </c>
      <c r="P716" s="197">
        <f t="shared" si="34"/>
        <v>0</v>
      </c>
      <c r="Q716" s="197">
        <f t="shared" si="34"/>
        <v>0</v>
      </c>
      <c r="R716" s="197">
        <f t="shared" si="34"/>
        <v>0</v>
      </c>
      <c r="S716" s="197">
        <f t="shared" si="34"/>
        <v>0</v>
      </c>
      <c r="T716" s="197">
        <f t="shared" si="34"/>
        <v>0</v>
      </c>
      <c r="U716" s="193">
        <f t="shared" si="34"/>
        <v>0</v>
      </c>
      <c r="V716" s="29"/>
    </row>
    <row r="717" spans="1:22" ht="49.5" customHeight="1" thickBot="1">
      <c r="A717" s="198"/>
      <c r="B717" s="198"/>
      <c r="C717" s="198"/>
      <c r="D717" s="198"/>
      <c r="E717" s="199"/>
      <c r="F717" s="199"/>
      <c r="G717" s="199"/>
      <c r="H717" s="199"/>
      <c r="I717" s="199"/>
      <c r="J717" s="199"/>
      <c r="K717" s="199"/>
      <c r="L717" s="199"/>
      <c r="M717" s="199"/>
      <c r="N717" s="199"/>
      <c r="O717" s="199"/>
      <c r="P717" s="199"/>
      <c r="Q717" s="199"/>
      <c r="R717" s="199"/>
      <c r="S717" s="199"/>
      <c r="T717" s="199"/>
      <c r="U717" s="199"/>
      <c r="V717" s="29"/>
    </row>
    <row r="718" spans="1:22" ht="87" customHeight="1" thickBot="1">
      <c r="A718" s="255" t="s">
        <v>19</v>
      </c>
      <c r="B718" s="256"/>
      <c r="C718" s="256"/>
      <c r="D718" s="256"/>
      <c r="E718" s="195">
        <f>+E610+E644+E677+E716</f>
        <v>2415788</v>
      </c>
      <c r="F718" s="195">
        <f aca="true" t="shared" si="35" ref="F718:U718">+F373+F397+F434+F460+F488+F512+F538+F566+F610+F643+F680+F716</f>
        <v>563507</v>
      </c>
      <c r="G718" s="195">
        <f t="shared" si="35"/>
        <v>0</v>
      </c>
      <c r="H718" s="195">
        <f t="shared" si="35"/>
        <v>0</v>
      </c>
      <c r="I718" s="195">
        <f t="shared" si="35"/>
        <v>0</v>
      </c>
      <c r="J718" s="195">
        <f t="shared" si="35"/>
        <v>661871</v>
      </c>
      <c r="K718" s="195">
        <f t="shared" si="35"/>
        <v>0</v>
      </c>
      <c r="L718" s="195">
        <f t="shared" si="35"/>
        <v>0</v>
      </c>
      <c r="M718" s="195">
        <f t="shared" si="35"/>
        <v>0</v>
      </c>
      <c r="N718" s="195">
        <f t="shared" si="35"/>
        <v>269879</v>
      </c>
      <c r="O718" s="195">
        <f t="shared" si="35"/>
        <v>0</v>
      </c>
      <c r="P718" s="195">
        <f t="shared" si="35"/>
        <v>0</v>
      </c>
      <c r="Q718" s="195">
        <f t="shared" si="35"/>
        <v>0</v>
      </c>
      <c r="R718" s="195">
        <f t="shared" si="35"/>
        <v>220531</v>
      </c>
      <c r="S718" s="195">
        <f t="shared" si="35"/>
        <v>0</v>
      </c>
      <c r="T718" s="195">
        <f t="shared" si="35"/>
        <v>0</v>
      </c>
      <c r="U718" s="206">
        <f t="shared" si="35"/>
        <v>0</v>
      </c>
      <c r="V718" s="29"/>
    </row>
    <row r="719" spans="5:22" ht="49.5" customHeight="1"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29"/>
    </row>
    <row r="720" spans="1:21" s="56" customFormat="1" ht="68.25" customHeight="1">
      <c r="A720" s="276" t="s">
        <v>344</v>
      </c>
      <c r="B720" s="276"/>
      <c r="C720" s="276"/>
      <c r="D720" s="276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</row>
    <row r="721" spans="1:21" s="56" customFormat="1" ht="49.5" customHeight="1">
      <c r="A721" s="276" t="s">
        <v>334</v>
      </c>
      <c r="B721" s="276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</row>
    <row r="722" spans="1:21" ht="49.5" customHeight="1">
      <c r="A722" s="5"/>
      <c r="B722" s="5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</row>
    <row r="723" spans="1:21" ht="49.5" customHeight="1">
      <c r="A723" s="4" t="s">
        <v>335</v>
      </c>
      <c r="B723" s="277" t="s">
        <v>327</v>
      </c>
      <c r="C723" s="277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</row>
    <row r="724" spans="1:21" ht="49.5" customHeight="1">
      <c r="A724" s="4" t="s">
        <v>336</v>
      </c>
      <c r="B724" s="6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</row>
    <row r="725" spans="5:21" ht="49.5" customHeight="1" thickBot="1"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</row>
    <row r="726" spans="1:21" s="30" customFormat="1" ht="55.5" customHeight="1" thickBot="1">
      <c r="A726" s="281" t="s">
        <v>337</v>
      </c>
      <c r="B726" s="281" t="s">
        <v>394</v>
      </c>
      <c r="C726" s="282" t="s">
        <v>339</v>
      </c>
      <c r="D726" s="281" t="s">
        <v>340</v>
      </c>
      <c r="E726" s="296" t="s">
        <v>341</v>
      </c>
      <c r="F726" s="296" t="s">
        <v>343</v>
      </c>
      <c r="G726" s="296"/>
      <c r="H726" s="296"/>
      <c r="I726" s="296"/>
      <c r="J726" s="296"/>
      <c r="K726" s="296"/>
      <c r="L726" s="296"/>
      <c r="M726" s="296"/>
      <c r="N726" s="296"/>
      <c r="O726" s="296"/>
      <c r="P726" s="296"/>
      <c r="Q726" s="296"/>
      <c r="R726" s="296"/>
      <c r="S726" s="296"/>
      <c r="T726" s="296"/>
      <c r="U726" s="296"/>
    </row>
    <row r="727" spans="1:21" ht="49.5" customHeight="1" thickBot="1">
      <c r="A727" s="281"/>
      <c r="B727" s="281"/>
      <c r="C727" s="282"/>
      <c r="D727" s="281"/>
      <c r="E727" s="297"/>
      <c r="F727" s="296">
        <v>2004</v>
      </c>
      <c r="G727" s="296"/>
      <c r="H727" s="296"/>
      <c r="I727" s="296"/>
      <c r="J727" s="296">
        <v>2005</v>
      </c>
      <c r="K727" s="296"/>
      <c r="L727" s="296"/>
      <c r="M727" s="296"/>
      <c r="N727" s="296">
        <v>2006</v>
      </c>
      <c r="O727" s="296"/>
      <c r="P727" s="296"/>
      <c r="Q727" s="296"/>
      <c r="R727" s="296">
        <v>2007</v>
      </c>
      <c r="S727" s="296"/>
      <c r="T727" s="296"/>
      <c r="U727" s="296"/>
    </row>
    <row r="728" spans="1:21" ht="49.5" customHeight="1" thickBot="1">
      <c r="A728" s="281"/>
      <c r="B728" s="281"/>
      <c r="C728" s="282"/>
      <c r="D728" s="281"/>
      <c r="E728" s="297"/>
      <c r="F728" s="189" t="s">
        <v>342</v>
      </c>
      <c r="G728" s="189" t="s">
        <v>395</v>
      </c>
      <c r="H728" s="189" t="s">
        <v>396</v>
      </c>
      <c r="I728" s="189" t="s">
        <v>245</v>
      </c>
      <c r="J728" s="189" t="s">
        <v>342</v>
      </c>
      <c r="K728" s="189" t="s">
        <v>395</v>
      </c>
      <c r="L728" s="189" t="s">
        <v>396</v>
      </c>
      <c r="M728" s="189" t="s">
        <v>245</v>
      </c>
      <c r="N728" s="189" t="s">
        <v>342</v>
      </c>
      <c r="O728" s="189" t="s">
        <v>395</v>
      </c>
      <c r="P728" s="189" t="s">
        <v>396</v>
      </c>
      <c r="Q728" s="189" t="s">
        <v>245</v>
      </c>
      <c r="R728" s="189" t="s">
        <v>342</v>
      </c>
      <c r="S728" s="189" t="s">
        <v>395</v>
      </c>
      <c r="T728" s="189" t="s">
        <v>396</v>
      </c>
      <c r="U728" s="189" t="s">
        <v>245</v>
      </c>
    </row>
    <row r="729" spans="1:21" ht="106.5" customHeight="1">
      <c r="A729" s="19" t="s">
        <v>469</v>
      </c>
      <c r="B729" s="240" t="s">
        <v>574</v>
      </c>
      <c r="C729" s="287" t="s">
        <v>693</v>
      </c>
      <c r="D729" s="9" t="s">
        <v>881</v>
      </c>
      <c r="E729" s="47"/>
      <c r="F729" s="50"/>
      <c r="G729" s="47"/>
      <c r="H729" s="50"/>
      <c r="I729" s="47"/>
      <c r="J729" s="50"/>
      <c r="K729" s="47"/>
      <c r="L729" s="50"/>
      <c r="M729" s="47"/>
      <c r="N729" s="50"/>
      <c r="O729" s="47"/>
      <c r="P729" s="50"/>
      <c r="Q729" s="47"/>
      <c r="R729" s="50"/>
      <c r="S729" s="47"/>
      <c r="T729" s="50"/>
      <c r="U729" s="51"/>
    </row>
    <row r="730" spans="1:21" ht="79.5" customHeight="1">
      <c r="A730" s="19"/>
      <c r="B730" s="240"/>
      <c r="C730" s="287"/>
      <c r="D730" s="13" t="s">
        <v>883</v>
      </c>
      <c r="E730" s="47"/>
      <c r="F730" s="50"/>
      <c r="G730" s="47"/>
      <c r="H730" s="50"/>
      <c r="I730" s="47"/>
      <c r="J730" s="50"/>
      <c r="K730" s="47"/>
      <c r="L730" s="50"/>
      <c r="M730" s="47"/>
      <c r="N730" s="50"/>
      <c r="O730" s="47"/>
      <c r="P730" s="50"/>
      <c r="Q730" s="47"/>
      <c r="R730" s="50"/>
      <c r="S730" s="47"/>
      <c r="T730" s="50"/>
      <c r="U730" s="51"/>
    </row>
    <row r="731" spans="1:21" ht="154.5" customHeight="1">
      <c r="A731" s="19"/>
      <c r="B731" s="241"/>
      <c r="C731" s="288"/>
      <c r="D731" s="22" t="s">
        <v>689</v>
      </c>
      <c r="E731" s="53">
        <f aca="true" t="shared" si="36" ref="E731:E747">SUM(F731:U731)</f>
        <v>0</v>
      </c>
      <c r="F731" s="54"/>
      <c r="G731" s="53"/>
      <c r="H731" s="54"/>
      <c r="I731" s="53"/>
      <c r="J731" s="54"/>
      <c r="K731" s="53"/>
      <c r="L731" s="54"/>
      <c r="M731" s="53"/>
      <c r="N731" s="54"/>
      <c r="O731" s="53"/>
      <c r="P731" s="54"/>
      <c r="Q731" s="53"/>
      <c r="R731" s="54"/>
      <c r="S731" s="53"/>
      <c r="T731" s="54"/>
      <c r="U731" s="55"/>
    </row>
    <row r="732" spans="1:21" ht="208.5" customHeight="1">
      <c r="A732" s="19"/>
      <c r="B732" s="70" t="s">
        <v>576</v>
      </c>
      <c r="C732" s="69" t="s">
        <v>692</v>
      </c>
      <c r="D732" s="22"/>
      <c r="E732" s="73">
        <f t="shared" si="36"/>
        <v>49694</v>
      </c>
      <c r="F732" s="73">
        <v>49694</v>
      </c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109"/>
    </row>
    <row r="733" spans="1:21" ht="115.5" customHeight="1">
      <c r="A733" s="19"/>
      <c r="B733" s="71" t="s">
        <v>575</v>
      </c>
      <c r="C733" s="69"/>
      <c r="D733" s="69"/>
      <c r="E733" s="73">
        <f t="shared" si="36"/>
        <v>10000</v>
      </c>
      <c r="F733" s="73">
        <v>10000</v>
      </c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109"/>
    </row>
    <row r="734" spans="1:21" ht="295.5" customHeight="1">
      <c r="A734" s="23" t="s">
        <v>932</v>
      </c>
      <c r="B734" s="71" t="s">
        <v>299</v>
      </c>
      <c r="C734" s="69" t="s">
        <v>933</v>
      </c>
      <c r="D734" s="69" t="s">
        <v>328</v>
      </c>
      <c r="E734" s="73">
        <f t="shared" si="36"/>
        <v>0</v>
      </c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109"/>
    </row>
    <row r="735" spans="1:21" ht="337.5" customHeight="1">
      <c r="A735" s="19"/>
      <c r="B735" s="71" t="s">
        <v>934</v>
      </c>
      <c r="C735" s="69"/>
      <c r="D735" s="69"/>
      <c r="E735" s="73">
        <f t="shared" si="36"/>
        <v>0</v>
      </c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109"/>
    </row>
    <row r="736" spans="1:21" ht="76.5" customHeight="1">
      <c r="A736" s="19"/>
      <c r="B736" s="71" t="s">
        <v>874</v>
      </c>
      <c r="C736" s="69"/>
      <c r="D736" s="69"/>
      <c r="E736" s="73">
        <f t="shared" si="36"/>
        <v>615946</v>
      </c>
      <c r="F736" s="73">
        <v>101000</v>
      </c>
      <c r="G736" s="73"/>
      <c r="H736" s="73"/>
      <c r="I736" s="73"/>
      <c r="J736" s="73">
        <v>210463</v>
      </c>
      <c r="K736" s="73"/>
      <c r="L736" s="73"/>
      <c r="M736" s="73"/>
      <c r="N736" s="73">
        <v>74774</v>
      </c>
      <c r="O736" s="73"/>
      <c r="P736" s="73"/>
      <c r="Q736" s="73"/>
      <c r="R736" s="73">
        <v>229709</v>
      </c>
      <c r="S736" s="73"/>
      <c r="T736" s="73"/>
      <c r="U736" s="109"/>
    </row>
    <row r="737" spans="1:21" ht="304.5" customHeight="1">
      <c r="A737" s="23" t="s">
        <v>935</v>
      </c>
      <c r="B737" s="71" t="s">
        <v>39</v>
      </c>
      <c r="C737" s="69" t="s">
        <v>716</v>
      </c>
      <c r="D737" s="69" t="s">
        <v>330</v>
      </c>
      <c r="E737" s="73">
        <f t="shared" si="36"/>
        <v>0</v>
      </c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109"/>
    </row>
    <row r="738" spans="1:21" ht="253.5" customHeight="1">
      <c r="A738" s="25"/>
      <c r="B738" s="71" t="s">
        <v>329</v>
      </c>
      <c r="C738" s="74"/>
      <c r="D738" s="69" t="s">
        <v>315</v>
      </c>
      <c r="E738" s="73">
        <f t="shared" si="36"/>
        <v>0</v>
      </c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109"/>
    </row>
    <row r="739" spans="1:21" ht="181.5" customHeight="1">
      <c r="A739" s="23" t="s">
        <v>936</v>
      </c>
      <c r="B739" s="71" t="s">
        <v>911</v>
      </c>
      <c r="C739" s="69" t="s">
        <v>571</v>
      </c>
      <c r="D739" s="69" t="s">
        <v>884</v>
      </c>
      <c r="E739" s="73">
        <f t="shared" si="36"/>
        <v>36000</v>
      </c>
      <c r="F739" s="73">
        <v>36000</v>
      </c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109"/>
    </row>
    <row r="740" spans="1:21" ht="154.5" customHeight="1">
      <c r="A740" s="19"/>
      <c r="B740" s="11" t="s">
        <v>570</v>
      </c>
      <c r="C740" s="7"/>
      <c r="D740" s="11"/>
      <c r="E740" s="46">
        <f t="shared" si="36"/>
        <v>0</v>
      </c>
      <c r="F740" s="48"/>
      <c r="G740" s="46"/>
      <c r="H740" s="48"/>
      <c r="I740" s="46"/>
      <c r="J740" s="48"/>
      <c r="K740" s="46"/>
      <c r="L740" s="48"/>
      <c r="M740" s="46"/>
      <c r="N740" s="48"/>
      <c r="O740" s="46"/>
      <c r="P740" s="48"/>
      <c r="Q740" s="46"/>
      <c r="R740" s="48"/>
      <c r="S740" s="46"/>
      <c r="T740" s="48"/>
      <c r="U740" s="49"/>
    </row>
    <row r="741" spans="1:21" ht="154.5" customHeight="1">
      <c r="A741" s="19"/>
      <c r="B741" s="22" t="s">
        <v>912</v>
      </c>
      <c r="C741" s="17"/>
      <c r="D741" s="22"/>
      <c r="E741" s="53">
        <f t="shared" si="36"/>
        <v>0</v>
      </c>
      <c r="F741" s="54"/>
      <c r="G741" s="53"/>
      <c r="H741" s="54"/>
      <c r="I741" s="53"/>
      <c r="J741" s="54"/>
      <c r="K741" s="53"/>
      <c r="L741" s="54"/>
      <c r="M741" s="53"/>
      <c r="N741" s="54"/>
      <c r="O741" s="53"/>
      <c r="P741" s="54"/>
      <c r="Q741" s="53"/>
      <c r="R741" s="54"/>
      <c r="S741" s="53"/>
      <c r="T741" s="54"/>
      <c r="U741" s="55"/>
    </row>
    <row r="742" spans="1:21" ht="289.5" customHeight="1">
      <c r="A742" s="19"/>
      <c r="B742" s="22" t="s">
        <v>913</v>
      </c>
      <c r="C742" s="17"/>
      <c r="D742" s="22"/>
      <c r="E742" s="53">
        <f t="shared" si="36"/>
        <v>0</v>
      </c>
      <c r="F742" s="54"/>
      <c r="G742" s="53"/>
      <c r="H742" s="54"/>
      <c r="I742" s="53"/>
      <c r="J742" s="54"/>
      <c r="K742" s="53"/>
      <c r="L742" s="54"/>
      <c r="M742" s="53"/>
      <c r="N742" s="54"/>
      <c r="O742" s="53"/>
      <c r="P742" s="54"/>
      <c r="Q742" s="53"/>
      <c r="R742" s="54"/>
      <c r="S742" s="53"/>
      <c r="T742" s="54"/>
      <c r="U742" s="55"/>
    </row>
    <row r="743" spans="1:21" ht="253.5" customHeight="1">
      <c r="A743" s="21"/>
      <c r="B743" s="22" t="s">
        <v>293</v>
      </c>
      <c r="C743" s="17" t="s">
        <v>572</v>
      </c>
      <c r="D743" s="22"/>
      <c r="E743" s="53">
        <f t="shared" si="36"/>
        <v>0</v>
      </c>
      <c r="F743" s="54"/>
      <c r="G743" s="53"/>
      <c r="H743" s="54"/>
      <c r="I743" s="53"/>
      <c r="J743" s="54"/>
      <c r="K743" s="53"/>
      <c r="L743" s="54"/>
      <c r="M743" s="53"/>
      <c r="N743" s="54"/>
      <c r="O743" s="53"/>
      <c r="P743" s="54"/>
      <c r="Q743" s="53"/>
      <c r="R743" s="54"/>
      <c r="S743" s="53"/>
      <c r="T743" s="54"/>
      <c r="U743" s="55"/>
    </row>
    <row r="744" spans="1:21" ht="154.5" customHeight="1">
      <c r="A744" s="26" t="s">
        <v>40</v>
      </c>
      <c r="B744" s="69" t="s">
        <v>690</v>
      </c>
      <c r="C744" s="69" t="s">
        <v>41</v>
      </c>
      <c r="D744" s="69" t="s">
        <v>691</v>
      </c>
      <c r="E744" s="73">
        <f t="shared" si="36"/>
        <v>0</v>
      </c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109"/>
    </row>
    <row r="745" spans="1:21" ht="154.5" customHeight="1">
      <c r="A745" s="19"/>
      <c r="B745" s="69" t="s">
        <v>937</v>
      </c>
      <c r="C745" s="69" t="s">
        <v>294</v>
      </c>
      <c r="D745" s="69" t="s">
        <v>691</v>
      </c>
      <c r="E745" s="73">
        <f t="shared" si="36"/>
        <v>83806</v>
      </c>
      <c r="F745" s="73"/>
      <c r="G745" s="73">
        <v>18914</v>
      </c>
      <c r="H745" s="73"/>
      <c r="I745" s="73"/>
      <c r="J745" s="73"/>
      <c r="K745" s="73">
        <v>20238</v>
      </c>
      <c r="L745" s="73"/>
      <c r="M745" s="73"/>
      <c r="N745" s="73"/>
      <c r="O745" s="73">
        <v>21614</v>
      </c>
      <c r="P745" s="73"/>
      <c r="Q745" s="73"/>
      <c r="R745" s="73"/>
      <c r="S745" s="73">
        <v>23040</v>
      </c>
      <c r="T745" s="73"/>
      <c r="U745" s="109"/>
    </row>
    <row r="746" spans="1:21" ht="202.5" customHeight="1">
      <c r="A746" s="34"/>
      <c r="B746" s="69" t="s">
        <v>938</v>
      </c>
      <c r="C746" s="69" t="s">
        <v>573</v>
      </c>
      <c r="D746" s="69" t="s">
        <v>328</v>
      </c>
      <c r="E746" s="73">
        <f t="shared" si="36"/>
        <v>0</v>
      </c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109"/>
    </row>
    <row r="747" spans="1:21" ht="154.5" customHeight="1">
      <c r="A747" s="19"/>
      <c r="B747" s="69" t="s">
        <v>295</v>
      </c>
      <c r="C747" s="69" t="s">
        <v>296</v>
      </c>
      <c r="D747" s="69" t="s">
        <v>328</v>
      </c>
      <c r="E747" s="73">
        <f t="shared" si="36"/>
        <v>0</v>
      </c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109"/>
    </row>
    <row r="748" spans="1:21" ht="87" customHeight="1" thickBot="1">
      <c r="A748" s="278" t="s">
        <v>20</v>
      </c>
      <c r="B748" s="279"/>
      <c r="C748" s="279"/>
      <c r="D748" s="280"/>
      <c r="E748" s="191">
        <f aca="true" t="shared" si="37" ref="E748:U748">SUM(E729:E747)</f>
        <v>795446</v>
      </c>
      <c r="F748" s="191">
        <f t="shared" si="37"/>
        <v>196694</v>
      </c>
      <c r="G748" s="191">
        <f t="shared" si="37"/>
        <v>18914</v>
      </c>
      <c r="H748" s="191">
        <f t="shared" si="37"/>
        <v>0</v>
      </c>
      <c r="I748" s="191">
        <f t="shared" si="37"/>
        <v>0</v>
      </c>
      <c r="J748" s="191">
        <f t="shared" si="37"/>
        <v>210463</v>
      </c>
      <c r="K748" s="191">
        <f t="shared" si="37"/>
        <v>20238</v>
      </c>
      <c r="L748" s="191">
        <f t="shared" si="37"/>
        <v>0</v>
      </c>
      <c r="M748" s="191">
        <f t="shared" si="37"/>
        <v>0</v>
      </c>
      <c r="N748" s="191">
        <f t="shared" si="37"/>
        <v>74774</v>
      </c>
      <c r="O748" s="191">
        <f t="shared" si="37"/>
        <v>21614</v>
      </c>
      <c r="P748" s="191">
        <f t="shared" si="37"/>
        <v>0</v>
      </c>
      <c r="Q748" s="191">
        <f t="shared" si="37"/>
        <v>0</v>
      </c>
      <c r="R748" s="191">
        <f t="shared" si="37"/>
        <v>229709</v>
      </c>
      <c r="S748" s="191">
        <f t="shared" si="37"/>
        <v>23040</v>
      </c>
      <c r="T748" s="191">
        <f t="shared" si="37"/>
        <v>0</v>
      </c>
      <c r="U748" s="193">
        <f t="shared" si="37"/>
        <v>0</v>
      </c>
    </row>
    <row r="749" spans="1:21" ht="49.5" customHeight="1" thickBot="1">
      <c r="A749" s="44"/>
      <c r="B749" s="45"/>
      <c r="C749" s="45"/>
      <c r="D749" s="4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6"/>
    </row>
    <row r="750" spans="5:21" ht="52.5" customHeight="1"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</row>
    <row r="751" spans="1:21" s="56" customFormat="1" ht="72" customHeight="1">
      <c r="A751" s="276" t="s">
        <v>344</v>
      </c>
      <c r="B751" s="276"/>
      <c r="C751" s="276"/>
      <c r="D751" s="276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</row>
    <row r="752" spans="1:21" s="56" customFormat="1" ht="49.5" customHeight="1">
      <c r="A752" s="276" t="s">
        <v>334</v>
      </c>
      <c r="B752" s="276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</row>
    <row r="753" spans="1:21" ht="49.5" customHeight="1">
      <c r="A753" s="5"/>
      <c r="B753" s="5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</row>
    <row r="754" spans="1:21" ht="49.5" customHeight="1">
      <c r="A754" s="4" t="s">
        <v>335</v>
      </c>
      <c r="B754" s="6" t="s">
        <v>297</v>
      </c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</row>
    <row r="755" spans="1:21" ht="49.5" customHeight="1">
      <c r="A755" s="4" t="s">
        <v>336</v>
      </c>
      <c r="B755" s="6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</row>
    <row r="756" spans="5:21" ht="49.5" customHeight="1" thickBot="1"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</row>
    <row r="757" spans="1:21" s="30" customFormat="1" ht="55.5" customHeight="1" thickBot="1">
      <c r="A757" s="281" t="s">
        <v>337</v>
      </c>
      <c r="B757" s="281" t="s">
        <v>394</v>
      </c>
      <c r="C757" s="282" t="s">
        <v>339</v>
      </c>
      <c r="D757" s="281" t="s">
        <v>340</v>
      </c>
      <c r="E757" s="296" t="s">
        <v>341</v>
      </c>
      <c r="F757" s="296" t="s">
        <v>343</v>
      </c>
      <c r="G757" s="296"/>
      <c r="H757" s="296"/>
      <c r="I757" s="296"/>
      <c r="J757" s="296"/>
      <c r="K757" s="296"/>
      <c r="L757" s="296"/>
      <c r="M757" s="296"/>
      <c r="N757" s="296"/>
      <c r="O757" s="296"/>
      <c r="P757" s="296"/>
      <c r="Q757" s="296"/>
      <c r="R757" s="296"/>
      <c r="S757" s="296"/>
      <c r="T757" s="296"/>
      <c r="U757" s="296"/>
    </row>
    <row r="758" spans="1:21" ht="49.5" customHeight="1" thickBot="1">
      <c r="A758" s="281"/>
      <c r="B758" s="281"/>
      <c r="C758" s="282"/>
      <c r="D758" s="281"/>
      <c r="E758" s="297"/>
      <c r="F758" s="296">
        <v>2004</v>
      </c>
      <c r="G758" s="296"/>
      <c r="H758" s="296"/>
      <c r="I758" s="296"/>
      <c r="J758" s="296">
        <v>2005</v>
      </c>
      <c r="K758" s="296"/>
      <c r="L758" s="296"/>
      <c r="M758" s="296"/>
      <c r="N758" s="296">
        <v>2006</v>
      </c>
      <c r="O758" s="296"/>
      <c r="P758" s="296"/>
      <c r="Q758" s="296"/>
      <c r="R758" s="296">
        <v>2007</v>
      </c>
      <c r="S758" s="296"/>
      <c r="T758" s="296"/>
      <c r="U758" s="296"/>
    </row>
    <row r="759" spans="1:21" ht="49.5" customHeight="1" thickBot="1">
      <c r="A759" s="281"/>
      <c r="B759" s="281"/>
      <c r="C759" s="282"/>
      <c r="D759" s="281"/>
      <c r="E759" s="297"/>
      <c r="F759" s="189" t="s">
        <v>342</v>
      </c>
      <c r="G759" s="189" t="s">
        <v>395</v>
      </c>
      <c r="H759" s="189" t="s">
        <v>396</v>
      </c>
      <c r="I759" s="189" t="s">
        <v>245</v>
      </c>
      <c r="J759" s="189" t="s">
        <v>342</v>
      </c>
      <c r="K759" s="189" t="s">
        <v>395</v>
      </c>
      <c r="L759" s="189" t="s">
        <v>396</v>
      </c>
      <c r="M759" s="189" t="s">
        <v>245</v>
      </c>
      <c r="N759" s="189" t="s">
        <v>342</v>
      </c>
      <c r="O759" s="189" t="s">
        <v>395</v>
      </c>
      <c r="P759" s="189" t="s">
        <v>396</v>
      </c>
      <c r="Q759" s="189" t="s">
        <v>245</v>
      </c>
      <c r="R759" s="189" t="s">
        <v>342</v>
      </c>
      <c r="S759" s="189" t="s">
        <v>395</v>
      </c>
      <c r="T759" s="189" t="s">
        <v>396</v>
      </c>
      <c r="U759" s="189" t="s">
        <v>245</v>
      </c>
    </row>
    <row r="760" spans="1:21" ht="244.5" customHeight="1">
      <c r="A760" s="275" t="s">
        <v>613</v>
      </c>
      <c r="B760" s="63" t="s">
        <v>993</v>
      </c>
      <c r="C760" s="17" t="s">
        <v>994</v>
      </c>
      <c r="D760" s="17" t="s">
        <v>347</v>
      </c>
      <c r="E760" s="67">
        <f>SUM(F760:U760)</f>
        <v>0</v>
      </c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115"/>
    </row>
    <row r="761" spans="1:21" ht="256.5" customHeight="1">
      <c r="A761" s="275"/>
      <c r="B761" s="69" t="s">
        <v>939</v>
      </c>
      <c r="C761" s="69" t="s">
        <v>618</v>
      </c>
      <c r="D761" s="69" t="s">
        <v>113</v>
      </c>
      <c r="E761" s="95">
        <f>SUM(F761:U761)</f>
        <v>0</v>
      </c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109"/>
    </row>
    <row r="762" spans="1:21" ht="169.5" customHeight="1">
      <c r="A762" s="19"/>
      <c r="B762" s="69" t="s">
        <v>614</v>
      </c>
      <c r="C762" s="69" t="s">
        <v>617</v>
      </c>
      <c r="D762" s="69" t="s">
        <v>347</v>
      </c>
      <c r="E762" s="95">
        <f aca="true" t="shared" si="38" ref="E762:E778">SUM(F762:U762)</f>
        <v>781224</v>
      </c>
      <c r="F762" s="73">
        <f>109258+67053</f>
        <v>176311</v>
      </c>
      <c r="G762" s="73"/>
      <c r="H762" s="73"/>
      <c r="I762" s="73"/>
      <c r="J762" s="73">
        <f>116906+71747</f>
        <v>188653</v>
      </c>
      <c r="K762" s="73"/>
      <c r="L762" s="73"/>
      <c r="M762" s="73"/>
      <c r="N762" s="73">
        <f>124856+76625</f>
        <v>201481</v>
      </c>
      <c r="O762" s="73"/>
      <c r="P762" s="73"/>
      <c r="Q762" s="73"/>
      <c r="R762" s="73">
        <f>133096+81683</f>
        <v>214779</v>
      </c>
      <c r="S762" s="73"/>
      <c r="T762" s="73"/>
      <c r="U762" s="109"/>
    </row>
    <row r="763" spans="1:21" ht="223.5" customHeight="1">
      <c r="A763" s="19"/>
      <c r="B763" s="69" t="s">
        <v>615</v>
      </c>
      <c r="C763" s="69" t="s">
        <v>616</v>
      </c>
      <c r="D763" s="69" t="s">
        <v>328</v>
      </c>
      <c r="E763" s="95">
        <f t="shared" si="38"/>
        <v>0</v>
      </c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109"/>
    </row>
    <row r="764" spans="1:21" ht="154.5" customHeight="1">
      <c r="A764" s="23" t="s">
        <v>619</v>
      </c>
      <c r="B764" s="7" t="s">
        <v>620</v>
      </c>
      <c r="C764" s="7" t="s">
        <v>621</v>
      </c>
      <c r="D764" s="11" t="s">
        <v>347</v>
      </c>
      <c r="E764" s="66">
        <f t="shared" si="38"/>
        <v>0</v>
      </c>
      <c r="F764" s="48"/>
      <c r="G764" s="46"/>
      <c r="H764" s="48"/>
      <c r="I764" s="46"/>
      <c r="J764" s="48"/>
      <c r="K764" s="46"/>
      <c r="L764" s="48"/>
      <c r="M764" s="46"/>
      <c r="N764" s="48"/>
      <c r="O764" s="46"/>
      <c r="P764" s="48"/>
      <c r="Q764" s="46"/>
      <c r="R764" s="48"/>
      <c r="S764" s="46"/>
      <c r="T764" s="48"/>
      <c r="U764" s="49"/>
    </row>
    <row r="765" spans="1:21" ht="154.5" customHeight="1">
      <c r="A765" s="19"/>
      <c r="B765" s="17"/>
      <c r="C765" s="17"/>
      <c r="D765" s="17" t="s">
        <v>328</v>
      </c>
      <c r="E765" s="67"/>
      <c r="F765" s="54"/>
      <c r="G765" s="53"/>
      <c r="H765" s="54"/>
      <c r="I765" s="53"/>
      <c r="J765" s="54"/>
      <c r="K765" s="53"/>
      <c r="L765" s="54"/>
      <c r="M765" s="53"/>
      <c r="N765" s="54"/>
      <c r="O765" s="53"/>
      <c r="P765" s="54"/>
      <c r="Q765" s="53"/>
      <c r="R765" s="54"/>
      <c r="S765" s="53"/>
      <c r="T765" s="54"/>
      <c r="U765" s="55"/>
    </row>
    <row r="766" spans="1:21" ht="154.5" customHeight="1">
      <c r="A766" s="23" t="s">
        <v>622</v>
      </c>
      <c r="B766" s="7" t="s">
        <v>623</v>
      </c>
      <c r="C766" s="14" t="s">
        <v>625</v>
      </c>
      <c r="D766" s="7" t="s">
        <v>347</v>
      </c>
      <c r="E766" s="66">
        <f t="shared" si="38"/>
        <v>0</v>
      </c>
      <c r="F766" s="48"/>
      <c r="G766" s="46"/>
      <c r="H766" s="48"/>
      <c r="I766" s="46"/>
      <c r="J766" s="48"/>
      <c r="K766" s="46"/>
      <c r="L766" s="48"/>
      <c r="M766" s="46"/>
      <c r="N766" s="48"/>
      <c r="O766" s="46"/>
      <c r="P766" s="48"/>
      <c r="Q766" s="46"/>
      <c r="R766" s="48"/>
      <c r="S766" s="46"/>
      <c r="T766" s="48"/>
      <c r="U766" s="49"/>
    </row>
    <row r="767" spans="1:21" ht="154.5" customHeight="1">
      <c r="A767" s="19"/>
      <c r="B767" s="9" t="s">
        <v>624</v>
      </c>
      <c r="C767" s="15"/>
      <c r="D767" s="9" t="s">
        <v>328</v>
      </c>
      <c r="E767" s="68">
        <f t="shared" si="38"/>
        <v>0</v>
      </c>
      <c r="F767" s="50"/>
      <c r="G767" s="47"/>
      <c r="H767" s="50"/>
      <c r="I767" s="47"/>
      <c r="J767" s="50"/>
      <c r="K767" s="47"/>
      <c r="L767" s="50"/>
      <c r="M767" s="47"/>
      <c r="N767" s="50"/>
      <c r="O767" s="47"/>
      <c r="P767" s="50"/>
      <c r="Q767" s="47"/>
      <c r="R767" s="50"/>
      <c r="S767" s="47"/>
      <c r="T767" s="50"/>
      <c r="U767" s="51"/>
    </row>
    <row r="768" spans="1:21" ht="169.5" customHeight="1">
      <c r="A768" s="35"/>
      <c r="B768" s="17" t="s">
        <v>610</v>
      </c>
      <c r="C768" s="42"/>
      <c r="D768" s="17"/>
      <c r="E768" s="67"/>
      <c r="F768" s="54"/>
      <c r="G768" s="53"/>
      <c r="H768" s="54"/>
      <c r="I768" s="53"/>
      <c r="J768" s="54"/>
      <c r="K768" s="53"/>
      <c r="L768" s="54"/>
      <c r="M768" s="53"/>
      <c r="N768" s="54"/>
      <c r="O768" s="53"/>
      <c r="P768" s="54"/>
      <c r="Q768" s="53"/>
      <c r="R768" s="54"/>
      <c r="S768" s="53"/>
      <c r="T768" s="54"/>
      <c r="U768" s="55"/>
    </row>
    <row r="769" spans="1:21" ht="154.5" customHeight="1">
      <c r="A769" s="23" t="s">
        <v>284</v>
      </c>
      <c r="B769" s="289" t="s">
        <v>626</v>
      </c>
      <c r="C769" s="289" t="s">
        <v>632</v>
      </c>
      <c r="D769" s="11" t="s">
        <v>347</v>
      </c>
      <c r="E769" s="66">
        <f t="shared" si="38"/>
        <v>0</v>
      </c>
      <c r="F769" s="48"/>
      <c r="G769" s="46"/>
      <c r="H769" s="48"/>
      <c r="I769" s="46"/>
      <c r="J769" s="48"/>
      <c r="K769" s="46"/>
      <c r="L769" s="48"/>
      <c r="M769" s="46"/>
      <c r="N769" s="48"/>
      <c r="O769" s="46"/>
      <c r="P769" s="48"/>
      <c r="Q769" s="46"/>
      <c r="R769" s="48"/>
      <c r="S769" s="46"/>
      <c r="T769" s="48"/>
      <c r="U769" s="49"/>
    </row>
    <row r="770" spans="1:21" ht="190.5" customHeight="1">
      <c r="A770" s="19"/>
      <c r="B770" s="288"/>
      <c r="C770" s="288"/>
      <c r="D770" s="17" t="s">
        <v>328</v>
      </c>
      <c r="E770" s="67">
        <f t="shared" si="38"/>
        <v>0</v>
      </c>
      <c r="F770" s="54"/>
      <c r="G770" s="53"/>
      <c r="H770" s="54"/>
      <c r="I770" s="53"/>
      <c r="J770" s="54"/>
      <c r="K770" s="53"/>
      <c r="L770" s="54"/>
      <c r="M770" s="53"/>
      <c r="N770" s="54"/>
      <c r="O770" s="53"/>
      <c r="P770" s="54"/>
      <c r="Q770" s="53"/>
      <c r="R770" s="54"/>
      <c r="S770" s="53"/>
      <c r="T770" s="54"/>
      <c r="U770" s="55"/>
    </row>
    <row r="771" spans="1:21" ht="169.5" customHeight="1">
      <c r="A771" s="19"/>
      <c r="B771" s="17" t="s">
        <v>627</v>
      </c>
      <c r="C771" s="17" t="s">
        <v>631</v>
      </c>
      <c r="D771" s="22" t="s">
        <v>347</v>
      </c>
      <c r="E771" s="67">
        <f t="shared" si="38"/>
        <v>0</v>
      </c>
      <c r="F771" s="54"/>
      <c r="G771" s="53"/>
      <c r="H771" s="54"/>
      <c r="I771" s="53"/>
      <c r="J771" s="54"/>
      <c r="K771" s="53"/>
      <c r="L771" s="54"/>
      <c r="M771" s="53"/>
      <c r="N771" s="54"/>
      <c r="O771" s="53"/>
      <c r="P771" s="54"/>
      <c r="Q771" s="53"/>
      <c r="R771" s="54"/>
      <c r="S771" s="53"/>
      <c r="T771" s="54"/>
      <c r="U771" s="55"/>
    </row>
    <row r="772" spans="1:21" ht="214.5" customHeight="1">
      <c r="A772" s="19"/>
      <c r="B772" s="17" t="s">
        <v>225</v>
      </c>
      <c r="C772" s="17" t="s">
        <v>630</v>
      </c>
      <c r="D772" s="22" t="s">
        <v>291</v>
      </c>
      <c r="E772" s="67">
        <f t="shared" si="38"/>
        <v>0</v>
      </c>
      <c r="F772" s="54"/>
      <c r="G772" s="53"/>
      <c r="H772" s="54"/>
      <c r="I772" s="53"/>
      <c r="J772" s="54"/>
      <c r="K772" s="53"/>
      <c r="L772" s="54"/>
      <c r="M772" s="53"/>
      <c r="N772" s="54"/>
      <c r="O772" s="53"/>
      <c r="P772" s="54"/>
      <c r="Q772" s="53"/>
      <c r="R772" s="54"/>
      <c r="S772" s="53"/>
      <c r="T772" s="54"/>
      <c r="U772" s="55"/>
    </row>
    <row r="773" spans="1:21" ht="94.5" customHeight="1">
      <c r="A773" s="34"/>
      <c r="B773" s="287" t="s">
        <v>633</v>
      </c>
      <c r="C773" s="287" t="s">
        <v>629</v>
      </c>
      <c r="D773" s="13" t="s">
        <v>347</v>
      </c>
      <c r="E773" s="68">
        <f t="shared" si="38"/>
        <v>0</v>
      </c>
      <c r="F773" s="50"/>
      <c r="G773" s="47"/>
      <c r="H773" s="50"/>
      <c r="I773" s="47"/>
      <c r="J773" s="50"/>
      <c r="K773" s="47"/>
      <c r="L773" s="50"/>
      <c r="M773" s="47"/>
      <c r="N773" s="50"/>
      <c r="O773" s="47"/>
      <c r="P773" s="50"/>
      <c r="Q773" s="47"/>
      <c r="R773" s="50"/>
      <c r="S773" s="47"/>
      <c r="T773" s="50"/>
      <c r="U773" s="51"/>
    </row>
    <row r="774" spans="1:21" ht="97.5" customHeight="1">
      <c r="A774" s="19"/>
      <c r="B774" s="287"/>
      <c r="C774" s="287"/>
      <c r="D774" s="9" t="s">
        <v>328</v>
      </c>
      <c r="E774" s="68"/>
      <c r="F774" s="50"/>
      <c r="G774" s="47"/>
      <c r="H774" s="50"/>
      <c r="I774" s="47"/>
      <c r="J774" s="50"/>
      <c r="K774" s="47"/>
      <c r="L774" s="50"/>
      <c r="M774" s="47"/>
      <c r="N774" s="50"/>
      <c r="O774" s="47"/>
      <c r="P774" s="50"/>
      <c r="Q774" s="47"/>
      <c r="R774" s="50"/>
      <c r="S774" s="47"/>
      <c r="T774" s="50"/>
      <c r="U774" s="51"/>
    </row>
    <row r="775" spans="1:21" ht="103.5" customHeight="1">
      <c r="A775" s="19"/>
      <c r="B775" s="288"/>
      <c r="C775" s="288"/>
      <c r="D775" s="22" t="s">
        <v>885</v>
      </c>
      <c r="E775" s="67"/>
      <c r="F775" s="54"/>
      <c r="G775" s="53"/>
      <c r="H775" s="54"/>
      <c r="I775" s="53"/>
      <c r="J775" s="54"/>
      <c r="K775" s="53"/>
      <c r="L775" s="54"/>
      <c r="M775" s="53"/>
      <c r="N775" s="54"/>
      <c r="O775" s="53"/>
      <c r="P775" s="54"/>
      <c r="Q775" s="53"/>
      <c r="R775" s="54"/>
      <c r="S775" s="53"/>
      <c r="T775" s="54"/>
      <c r="U775" s="55"/>
    </row>
    <row r="776" spans="1:21" ht="94.5" customHeight="1">
      <c r="A776" s="19"/>
      <c r="B776" s="289" t="s">
        <v>391</v>
      </c>
      <c r="C776" s="289" t="s">
        <v>628</v>
      </c>
      <c r="D776" s="11" t="s">
        <v>347</v>
      </c>
      <c r="E776" s="66">
        <f t="shared" si="38"/>
        <v>0</v>
      </c>
      <c r="F776" s="48"/>
      <c r="G776" s="46"/>
      <c r="H776" s="48"/>
      <c r="I776" s="46"/>
      <c r="J776" s="48"/>
      <c r="K776" s="46"/>
      <c r="L776" s="48"/>
      <c r="M776" s="46"/>
      <c r="N776" s="48"/>
      <c r="O776" s="46"/>
      <c r="P776" s="48"/>
      <c r="Q776" s="46"/>
      <c r="R776" s="48"/>
      <c r="S776" s="46"/>
      <c r="T776" s="48"/>
      <c r="U776" s="49"/>
    </row>
    <row r="777" spans="1:21" ht="91.5" customHeight="1">
      <c r="A777" s="34"/>
      <c r="B777" s="288"/>
      <c r="C777" s="288"/>
      <c r="D777" s="17" t="s">
        <v>226</v>
      </c>
      <c r="E777" s="67"/>
      <c r="F777" s="54"/>
      <c r="G777" s="53"/>
      <c r="H777" s="54"/>
      <c r="I777" s="53"/>
      <c r="J777" s="54"/>
      <c r="K777" s="53"/>
      <c r="L777" s="54"/>
      <c r="M777" s="53"/>
      <c r="N777" s="54"/>
      <c r="O777" s="53"/>
      <c r="P777" s="54"/>
      <c r="Q777" s="53"/>
      <c r="R777" s="54"/>
      <c r="S777" s="53"/>
      <c r="T777" s="54"/>
      <c r="U777" s="55"/>
    </row>
    <row r="778" spans="1:21" ht="106.5" customHeight="1">
      <c r="A778" s="34"/>
      <c r="B778" s="178" t="s">
        <v>634</v>
      </c>
      <c r="C778" s="289" t="s">
        <v>0</v>
      </c>
      <c r="D778" s="7" t="s">
        <v>328</v>
      </c>
      <c r="E778" s="68">
        <f t="shared" si="38"/>
        <v>28004</v>
      </c>
      <c r="F778" s="50"/>
      <c r="G778" s="47">
        <v>6320</v>
      </c>
      <c r="H778" s="50"/>
      <c r="I778" s="47"/>
      <c r="J778" s="50"/>
      <c r="K778" s="47">
        <v>6762</v>
      </c>
      <c r="L778" s="50"/>
      <c r="M778" s="47"/>
      <c r="N778" s="50"/>
      <c r="O778" s="47">
        <v>7222</v>
      </c>
      <c r="P778" s="50"/>
      <c r="Q778" s="47"/>
      <c r="R778" s="50"/>
      <c r="S778" s="47">
        <v>7700</v>
      </c>
      <c r="T778" s="50"/>
      <c r="U778" s="51"/>
    </row>
    <row r="779" spans="1:21" ht="88.5" customHeight="1">
      <c r="A779" s="34"/>
      <c r="B779" s="78"/>
      <c r="C779" s="288"/>
      <c r="D779" s="17" t="s">
        <v>226</v>
      </c>
      <c r="E779" s="67"/>
      <c r="F779" s="54"/>
      <c r="G779" s="53"/>
      <c r="H779" s="54"/>
      <c r="I779" s="53"/>
      <c r="J779" s="54"/>
      <c r="K779" s="53"/>
      <c r="L779" s="54"/>
      <c r="M779" s="53"/>
      <c r="N779" s="54"/>
      <c r="O779" s="53"/>
      <c r="P779" s="54"/>
      <c r="Q779" s="53"/>
      <c r="R779" s="54"/>
      <c r="S779" s="53"/>
      <c r="T779" s="54"/>
      <c r="U779" s="55"/>
    </row>
    <row r="780" spans="1:21" ht="129" customHeight="1">
      <c r="A780" s="32"/>
      <c r="B780" s="9" t="s">
        <v>611</v>
      </c>
      <c r="C780" s="289" t="s">
        <v>612</v>
      </c>
      <c r="D780" s="8" t="s">
        <v>752</v>
      </c>
      <c r="E780" s="96">
        <f>SUM(F780:U780)</f>
        <v>97304</v>
      </c>
      <c r="F780" s="50">
        <v>21960</v>
      </c>
      <c r="G780" s="47"/>
      <c r="H780" s="50"/>
      <c r="I780" s="47"/>
      <c r="J780" s="50">
        <v>23498</v>
      </c>
      <c r="K780" s="47"/>
      <c r="L780" s="50"/>
      <c r="M780" s="47"/>
      <c r="N780" s="50">
        <v>25094</v>
      </c>
      <c r="O780" s="47"/>
      <c r="P780" s="50"/>
      <c r="Q780" s="47"/>
      <c r="R780" s="50">
        <v>26752</v>
      </c>
      <c r="S780" s="47"/>
      <c r="T780" s="50"/>
      <c r="U780" s="51"/>
    </row>
    <row r="781" spans="1:21" ht="79.5" customHeight="1">
      <c r="A781" s="19"/>
      <c r="B781" s="17"/>
      <c r="C781" s="288"/>
      <c r="D781" s="42" t="s">
        <v>226</v>
      </c>
      <c r="E781" s="67"/>
      <c r="F781" s="54"/>
      <c r="G781" s="53"/>
      <c r="H781" s="54"/>
      <c r="I781" s="53"/>
      <c r="J781" s="54"/>
      <c r="K781" s="53"/>
      <c r="L781" s="54"/>
      <c r="M781" s="53"/>
      <c r="N781" s="54"/>
      <c r="O781" s="53"/>
      <c r="P781" s="54"/>
      <c r="Q781" s="53"/>
      <c r="R781" s="54"/>
      <c r="S781" s="53"/>
      <c r="T781" s="54"/>
      <c r="U781" s="55"/>
    </row>
    <row r="782" spans="1:21" ht="79.5" customHeight="1" thickBot="1">
      <c r="A782" s="258" t="s">
        <v>21</v>
      </c>
      <c r="B782" s="259"/>
      <c r="C782" s="259"/>
      <c r="D782" s="260"/>
      <c r="E782" s="191">
        <f aca="true" t="shared" si="39" ref="E782:U782">SUM(E760:E781)</f>
        <v>906532</v>
      </c>
      <c r="F782" s="191">
        <f t="shared" si="39"/>
        <v>198271</v>
      </c>
      <c r="G782" s="191">
        <f t="shared" si="39"/>
        <v>6320</v>
      </c>
      <c r="H782" s="191">
        <f t="shared" si="39"/>
        <v>0</v>
      </c>
      <c r="I782" s="191">
        <f t="shared" si="39"/>
        <v>0</v>
      </c>
      <c r="J782" s="191">
        <f t="shared" si="39"/>
        <v>212151</v>
      </c>
      <c r="K782" s="191">
        <f t="shared" si="39"/>
        <v>6762</v>
      </c>
      <c r="L782" s="191">
        <f t="shared" si="39"/>
        <v>0</v>
      </c>
      <c r="M782" s="191">
        <f t="shared" si="39"/>
        <v>0</v>
      </c>
      <c r="N782" s="191">
        <f t="shared" si="39"/>
        <v>226575</v>
      </c>
      <c r="O782" s="191">
        <f t="shared" si="39"/>
        <v>7222</v>
      </c>
      <c r="P782" s="191">
        <f t="shared" si="39"/>
        <v>0</v>
      </c>
      <c r="Q782" s="191">
        <f t="shared" si="39"/>
        <v>0</v>
      </c>
      <c r="R782" s="191">
        <f t="shared" si="39"/>
        <v>241531</v>
      </c>
      <c r="S782" s="191">
        <f t="shared" si="39"/>
        <v>7700</v>
      </c>
      <c r="T782" s="191">
        <f t="shared" si="39"/>
        <v>0</v>
      </c>
      <c r="U782" s="193">
        <f t="shared" si="39"/>
        <v>0</v>
      </c>
    </row>
    <row r="783" spans="1:21" ht="49.5" customHeight="1">
      <c r="A783" s="20"/>
      <c r="B783" s="20"/>
      <c r="C783" s="20"/>
      <c r="D783" s="2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</row>
    <row r="784" spans="1:21" s="56" customFormat="1" ht="60.75" customHeight="1">
      <c r="A784" s="276" t="s">
        <v>344</v>
      </c>
      <c r="B784" s="276"/>
      <c r="C784" s="276"/>
      <c r="D784" s="276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</row>
    <row r="785" spans="1:21" s="56" customFormat="1" ht="49.5" customHeight="1">
      <c r="A785" s="276" t="s">
        <v>334</v>
      </c>
      <c r="B785" s="276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</row>
    <row r="786" spans="1:21" ht="49.5" customHeight="1">
      <c r="A786" s="5"/>
      <c r="B786" s="5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</row>
    <row r="787" spans="1:21" ht="49.5" customHeight="1">
      <c r="A787" s="4" t="s">
        <v>335</v>
      </c>
      <c r="B787" s="277" t="s">
        <v>227</v>
      </c>
      <c r="C787" s="277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</row>
    <row r="788" spans="1:21" ht="49.5" customHeight="1">
      <c r="A788" s="4" t="s">
        <v>336</v>
      </c>
      <c r="B788" s="277" t="s">
        <v>228</v>
      </c>
      <c r="C788" s="277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</row>
    <row r="789" spans="5:21" ht="49.5" customHeight="1" thickBot="1"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</row>
    <row r="790" spans="1:21" s="30" customFormat="1" ht="55.5" customHeight="1" thickBot="1">
      <c r="A790" s="281" t="s">
        <v>337</v>
      </c>
      <c r="B790" s="281" t="s">
        <v>338</v>
      </c>
      <c r="C790" s="282" t="s">
        <v>339</v>
      </c>
      <c r="D790" s="281" t="s">
        <v>340</v>
      </c>
      <c r="E790" s="296" t="s">
        <v>341</v>
      </c>
      <c r="F790" s="296" t="s">
        <v>343</v>
      </c>
      <c r="G790" s="296"/>
      <c r="H790" s="296"/>
      <c r="I790" s="296"/>
      <c r="J790" s="296"/>
      <c r="K790" s="296"/>
      <c r="L790" s="296"/>
      <c r="M790" s="296"/>
      <c r="N790" s="296"/>
      <c r="O790" s="296"/>
      <c r="P790" s="296"/>
      <c r="Q790" s="296"/>
      <c r="R790" s="296"/>
      <c r="S790" s="296"/>
      <c r="T790" s="296"/>
      <c r="U790" s="296"/>
    </row>
    <row r="791" spans="1:21" ht="49.5" customHeight="1" thickBot="1">
      <c r="A791" s="281"/>
      <c r="B791" s="281"/>
      <c r="C791" s="282"/>
      <c r="D791" s="281"/>
      <c r="E791" s="297"/>
      <c r="F791" s="296">
        <v>2004</v>
      </c>
      <c r="G791" s="296"/>
      <c r="H791" s="296"/>
      <c r="I791" s="296"/>
      <c r="J791" s="296">
        <v>2005</v>
      </c>
      <c r="K791" s="296"/>
      <c r="L791" s="296"/>
      <c r="M791" s="296"/>
      <c r="N791" s="296">
        <v>2006</v>
      </c>
      <c r="O791" s="296"/>
      <c r="P791" s="296"/>
      <c r="Q791" s="296"/>
      <c r="R791" s="296">
        <v>2007</v>
      </c>
      <c r="S791" s="296"/>
      <c r="T791" s="296"/>
      <c r="U791" s="296"/>
    </row>
    <row r="792" spans="1:21" ht="49.5" customHeight="1" thickBot="1">
      <c r="A792" s="281"/>
      <c r="B792" s="281"/>
      <c r="C792" s="282"/>
      <c r="D792" s="281"/>
      <c r="E792" s="297"/>
      <c r="F792" s="189" t="s">
        <v>342</v>
      </c>
      <c r="G792" s="189" t="s">
        <v>395</v>
      </c>
      <c r="H792" s="189" t="s">
        <v>396</v>
      </c>
      <c r="I792" s="189" t="s">
        <v>245</v>
      </c>
      <c r="J792" s="189" t="s">
        <v>342</v>
      </c>
      <c r="K792" s="189" t="s">
        <v>395</v>
      </c>
      <c r="L792" s="189" t="s">
        <v>396</v>
      </c>
      <c r="M792" s="189" t="s">
        <v>245</v>
      </c>
      <c r="N792" s="189" t="s">
        <v>342</v>
      </c>
      <c r="O792" s="189" t="s">
        <v>395</v>
      </c>
      <c r="P792" s="189" t="s">
        <v>396</v>
      </c>
      <c r="Q792" s="189" t="s">
        <v>245</v>
      </c>
      <c r="R792" s="189" t="s">
        <v>342</v>
      </c>
      <c r="S792" s="189" t="s">
        <v>395</v>
      </c>
      <c r="T792" s="189" t="s">
        <v>396</v>
      </c>
      <c r="U792" s="189" t="s">
        <v>245</v>
      </c>
    </row>
    <row r="793" spans="1:21" ht="196.5" customHeight="1">
      <c r="A793" s="19" t="s">
        <v>678</v>
      </c>
      <c r="B793" s="17" t="s">
        <v>679</v>
      </c>
      <c r="C793" s="16" t="s">
        <v>819</v>
      </c>
      <c r="D793" s="17" t="s">
        <v>345</v>
      </c>
      <c r="E793" s="67">
        <f>SUM(F793:U793)</f>
        <v>521306</v>
      </c>
      <c r="F793" s="54">
        <v>21306</v>
      </c>
      <c r="G793" s="53"/>
      <c r="H793" s="54"/>
      <c r="I793" s="53">
        <v>500000</v>
      </c>
      <c r="J793" s="54"/>
      <c r="K793" s="53"/>
      <c r="L793" s="54"/>
      <c r="M793" s="53"/>
      <c r="N793" s="54"/>
      <c r="O793" s="53"/>
      <c r="P793" s="54"/>
      <c r="Q793" s="53"/>
      <c r="R793" s="54"/>
      <c r="S793" s="53"/>
      <c r="T793" s="54"/>
      <c r="U793" s="55"/>
    </row>
    <row r="794" spans="1:21" ht="220.5" customHeight="1">
      <c r="A794" s="19"/>
      <c r="B794" s="9" t="s">
        <v>717</v>
      </c>
      <c r="C794" s="9" t="s">
        <v>718</v>
      </c>
      <c r="D794" s="13" t="s">
        <v>300</v>
      </c>
      <c r="E794" s="68">
        <f>SUM(F794:U794)</f>
        <v>0</v>
      </c>
      <c r="F794" s="50"/>
      <c r="G794" s="47"/>
      <c r="H794" s="50"/>
      <c r="I794" s="47"/>
      <c r="J794" s="50"/>
      <c r="K794" s="47"/>
      <c r="L794" s="50"/>
      <c r="M794" s="47"/>
      <c r="N794" s="50"/>
      <c r="O794" s="47"/>
      <c r="P794" s="50"/>
      <c r="Q794" s="47"/>
      <c r="R794" s="50"/>
      <c r="S794" s="47"/>
      <c r="T794" s="50"/>
      <c r="U794" s="51"/>
    </row>
    <row r="795" spans="1:21" ht="154.5" customHeight="1">
      <c r="A795" s="19"/>
      <c r="B795" s="9"/>
      <c r="C795" s="9" t="s">
        <v>680</v>
      </c>
      <c r="D795" s="13" t="s">
        <v>328</v>
      </c>
      <c r="E795" s="68">
        <f>SUM(F795:U795)</f>
        <v>0</v>
      </c>
      <c r="F795" s="50"/>
      <c r="G795" s="47"/>
      <c r="H795" s="50"/>
      <c r="I795" s="47"/>
      <c r="J795" s="50"/>
      <c r="K795" s="47"/>
      <c r="L795" s="50"/>
      <c r="M795" s="47"/>
      <c r="N795" s="50"/>
      <c r="O795" s="47"/>
      <c r="P795" s="50"/>
      <c r="Q795" s="47"/>
      <c r="R795" s="50"/>
      <c r="S795" s="47"/>
      <c r="T795" s="50"/>
      <c r="U795" s="51"/>
    </row>
    <row r="796" spans="1:21" ht="130.5" customHeight="1">
      <c r="A796" s="19"/>
      <c r="B796" s="9"/>
      <c r="C796" s="9"/>
      <c r="D796" s="13"/>
      <c r="E796" s="68"/>
      <c r="F796" s="50"/>
      <c r="G796" s="47"/>
      <c r="H796" s="50"/>
      <c r="I796" s="47"/>
      <c r="J796" s="50"/>
      <c r="K796" s="47"/>
      <c r="L796" s="50"/>
      <c r="M796" s="47"/>
      <c r="N796" s="50"/>
      <c r="O796" s="47"/>
      <c r="P796" s="50"/>
      <c r="Q796" s="47"/>
      <c r="R796" s="50"/>
      <c r="S796" s="47"/>
      <c r="T796" s="50"/>
      <c r="U796" s="51"/>
    </row>
    <row r="797" spans="1:21" ht="112.5" customHeight="1">
      <c r="A797" s="271" t="s">
        <v>681</v>
      </c>
      <c r="B797" s="270" t="s">
        <v>683</v>
      </c>
      <c r="C797" s="289" t="s">
        <v>684</v>
      </c>
      <c r="D797" s="11" t="s">
        <v>347</v>
      </c>
      <c r="E797" s="66">
        <f>SUM(F797:U797)</f>
        <v>500000</v>
      </c>
      <c r="F797" s="48"/>
      <c r="G797" s="46"/>
      <c r="H797" s="48">
        <v>0</v>
      </c>
      <c r="I797" s="46"/>
      <c r="J797" s="48"/>
      <c r="K797" s="46"/>
      <c r="L797" s="48">
        <v>0</v>
      </c>
      <c r="M797" s="46"/>
      <c r="N797" s="48"/>
      <c r="O797" s="46"/>
      <c r="P797" s="48">
        <v>500000</v>
      </c>
      <c r="Q797" s="46"/>
      <c r="R797" s="48"/>
      <c r="S797" s="46"/>
      <c r="T797" s="48">
        <v>0</v>
      </c>
      <c r="U797" s="49"/>
    </row>
    <row r="798" spans="1:21" ht="178.5" customHeight="1">
      <c r="A798" s="261"/>
      <c r="B798" s="269"/>
      <c r="C798" s="288"/>
      <c r="D798" s="22" t="s">
        <v>820</v>
      </c>
      <c r="E798" s="67"/>
      <c r="F798" s="54"/>
      <c r="G798" s="53"/>
      <c r="H798" s="54"/>
      <c r="I798" s="53"/>
      <c r="J798" s="54"/>
      <c r="K798" s="53"/>
      <c r="L798" s="54"/>
      <c r="M798" s="53"/>
      <c r="N798" s="54"/>
      <c r="O798" s="53"/>
      <c r="P798" s="54"/>
      <c r="Q798" s="53"/>
      <c r="R798" s="54"/>
      <c r="S798" s="53"/>
      <c r="T798" s="54"/>
      <c r="U798" s="55"/>
    </row>
    <row r="799" spans="1:21" ht="109.5" customHeight="1">
      <c r="A799" s="19"/>
      <c r="B799" s="11" t="s">
        <v>682</v>
      </c>
      <c r="C799" s="81"/>
      <c r="D799" s="11" t="s">
        <v>300</v>
      </c>
      <c r="E799" s="66">
        <f>SUM(F799:U799)</f>
        <v>0</v>
      </c>
      <c r="F799" s="48"/>
      <c r="G799" s="46"/>
      <c r="H799" s="48"/>
      <c r="I799" s="46"/>
      <c r="J799" s="48"/>
      <c r="K799" s="46"/>
      <c r="L799" s="48"/>
      <c r="M799" s="46"/>
      <c r="N799" s="48"/>
      <c r="O799" s="46"/>
      <c r="P799" s="48"/>
      <c r="Q799" s="46"/>
      <c r="R799" s="48"/>
      <c r="S799" s="46"/>
      <c r="T799" s="48"/>
      <c r="U799" s="49"/>
    </row>
    <row r="800" spans="1:21" ht="154.5" customHeight="1">
      <c r="A800" s="19"/>
      <c r="B800" s="22"/>
      <c r="C800" s="85"/>
      <c r="D800" s="22" t="s">
        <v>328</v>
      </c>
      <c r="E800" s="67"/>
      <c r="F800" s="54"/>
      <c r="G800" s="53"/>
      <c r="H800" s="54"/>
      <c r="I800" s="53"/>
      <c r="J800" s="54"/>
      <c r="K800" s="53"/>
      <c r="L800" s="54"/>
      <c r="M800" s="53"/>
      <c r="N800" s="54"/>
      <c r="O800" s="53"/>
      <c r="P800" s="54"/>
      <c r="Q800" s="53"/>
      <c r="R800" s="54"/>
      <c r="S800" s="53"/>
      <c r="T800" s="54"/>
      <c r="U800" s="55"/>
    </row>
    <row r="801" spans="1:21" ht="154.5" customHeight="1">
      <c r="A801" s="32"/>
      <c r="B801" s="14"/>
      <c r="C801" s="7"/>
      <c r="D801" s="11"/>
      <c r="E801" s="96"/>
      <c r="F801" s="50"/>
      <c r="G801" s="47"/>
      <c r="H801" s="50"/>
      <c r="I801" s="47"/>
      <c r="J801" s="50"/>
      <c r="K801" s="47"/>
      <c r="L801" s="50"/>
      <c r="M801" s="47"/>
      <c r="N801" s="50"/>
      <c r="O801" s="47"/>
      <c r="P801" s="50"/>
      <c r="Q801" s="47"/>
      <c r="R801" s="50"/>
      <c r="S801" s="47"/>
      <c r="T801" s="50"/>
      <c r="U801" s="51"/>
    </row>
    <row r="802" spans="1:21" ht="49.5" customHeight="1">
      <c r="A802" s="32"/>
      <c r="B802" s="15"/>
      <c r="C802" s="9"/>
      <c r="D802" s="13"/>
      <c r="E802" s="96"/>
      <c r="F802" s="50"/>
      <c r="G802" s="47"/>
      <c r="H802" s="50"/>
      <c r="I802" s="47"/>
      <c r="J802" s="50"/>
      <c r="K802" s="47"/>
      <c r="L802" s="50"/>
      <c r="M802" s="47"/>
      <c r="N802" s="50"/>
      <c r="O802" s="47"/>
      <c r="P802" s="50"/>
      <c r="Q802" s="47"/>
      <c r="R802" s="50"/>
      <c r="S802" s="47"/>
      <c r="T802" s="50"/>
      <c r="U802" s="51"/>
    </row>
    <row r="803" spans="1:21" ht="49.5" customHeight="1">
      <c r="A803" s="32"/>
      <c r="B803" s="15"/>
      <c r="C803" s="9"/>
      <c r="D803" s="13"/>
      <c r="E803" s="96"/>
      <c r="F803" s="50"/>
      <c r="G803" s="47"/>
      <c r="H803" s="50"/>
      <c r="I803" s="47"/>
      <c r="J803" s="50"/>
      <c r="K803" s="47"/>
      <c r="L803" s="50"/>
      <c r="M803" s="47"/>
      <c r="N803" s="50"/>
      <c r="O803" s="47"/>
      <c r="P803" s="50"/>
      <c r="Q803" s="47"/>
      <c r="R803" s="50"/>
      <c r="S803" s="47"/>
      <c r="T803" s="50"/>
      <c r="U803" s="51"/>
    </row>
    <row r="804" spans="1:21" ht="49.5" customHeight="1">
      <c r="A804" s="32"/>
      <c r="B804" s="15"/>
      <c r="C804" s="9"/>
      <c r="D804" s="13"/>
      <c r="E804" s="96"/>
      <c r="F804" s="50"/>
      <c r="G804" s="47"/>
      <c r="H804" s="50"/>
      <c r="I804" s="47"/>
      <c r="J804" s="50"/>
      <c r="K804" s="47"/>
      <c r="L804" s="50"/>
      <c r="M804" s="47"/>
      <c r="N804" s="50"/>
      <c r="O804" s="47"/>
      <c r="P804" s="50"/>
      <c r="Q804" s="47"/>
      <c r="R804" s="50"/>
      <c r="S804" s="47"/>
      <c r="T804" s="50"/>
      <c r="U804" s="51"/>
    </row>
    <row r="805" spans="1:21" ht="49.5" customHeight="1">
      <c r="A805" s="32"/>
      <c r="B805" s="15"/>
      <c r="C805" s="9"/>
      <c r="D805" s="13"/>
      <c r="E805" s="96"/>
      <c r="F805" s="50"/>
      <c r="G805" s="47"/>
      <c r="H805" s="50"/>
      <c r="I805" s="47"/>
      <c r="J805" s="50"/>
      <c r="K805" s="47"/>
      <c r="L805" s="50"/>
      <c r="M805" s="47"/>
      <c r="N805" s="50"/>
      <c r="O805" s="47"/>
      <c r="P805" s="50"/>
      <c r="Q805" s="47"/>
      <c r="R805" s="50"/>
      <c r="S805" s="47"/>
      <c r="T805" s="50"/>
      <c r="U805" s="51"/>
    </row>
    <row r="806" spans="1:21" ht="49.5" customHeight="1">
      <c r="A806" s="32"/>
      <c r="B806" s="15"/>
      <c r="C806" s="9"/>
      <c r="D806" s="13"/>
      <c r="E806" s="96"/>
      <c r="F806" s="50"/>
      <c r="G806" s="47"/>
      <c r="H806" s="50"/>
      <c r="I806" s="47"/>
      <c r="J806" s="50"/>
      <c r="K806" s="47"/>
      <c r="L806" s="50"/>
      <c r="M806" s="47"/>
      <c r="N806" s="50"/>
      <c r="O806" s="47"/>
      <c r="P806" s="50"/>
      <c r="Q806" s="47"/>
      <c r="R806" s="50"/>
      <c r="S806" s="47"/>
      <c r="T806" s="50"/>
      <c r="U806" s="51"/>
    </row>
    <row r="807" spans="1:21" ht="49.5" customHeight="1">
      <c r="A807" s="32"/>
      <c r="B807" s="15"/>
      <c r="C807" s="9"/>
      <c r="D807" s="13"/>
      <c r="E807" s="96"/>
      <c r="F807" s="50"/>
      <c r="G807" s="47"/>
      <c r="H807" s="50"/>
      <c r="I807" s="47"/>
      <c r="J807" s="50"/>
      <c r="K807" s="47"/>
      <c r="L807" s="50"/>
      <c r="M807" s="47"/>
      <c r="N807" s="50"/>
      <c r="O807" s="47"/>
      <c r="P807" s="50"/>
      <c r="Q807" s="47"/>
      <c r="R807" s="50"/>
      <c r="S807" s="47"/>
      <c r="T807" s="50"/>
      <c r="U807" s="51"/>
    </row>
    <row r="808" spans="1:21" ht="49.5" customHeight="1">
      <c r="A808" s="32"/>
      <c r="B808" s="15"/>
      <c r="C808" s="9"/>
      <c r="D808" s="13"/>
      <c r="E808" s="96"/>
      <c r="F808" s="50"/>
      <c r="G808" s="47"/>
      <c r="H808" s="50"/>
      <c r="I808" s="47"/>
      <c r="J808" s="50"/>
      <c r="K808" s="47"/>
      <c r="L808" s="50"/>
      <c r="M808" s="47"/>
      <c r="N808" s="50"/>
      <c r="O808" s="47"/>
      <c r="P808" s="50"/>
      <c r="Q808" s="47"/>
      <c r="R808" s="50"/>
      <c r="S808" s="47"/>
      <c r="T808" s="50"/>
      <c r="U808" s="51"/>
    </row>
    <row r="809" spans="1:21" ht="49.5" customHeight="1">
      <c r="A809" s="32"/>
      <c r="B809" s="15"/>
      <c r="C809" s="9"/>
      <c r="D809" s="13"/>
      <c r="E809" s="96"/>
      <c r="F809" s="50"/>
      <c r="G809" s="47"/>
      <c r="H809" s="50"/>
      <c r="I809" s="47"/>
      <c r="J809" s="50"/>
      <c r="K809" s="47"/>
      <c r="L809" s="50"/>
      <c r="M809" s="47"/>
      <c r="N809" s="50"/>
      <c r="O809" s="47"/>
      <c r="P809" s="50"/>
      <c r="Q809" s="47"/>
      <c r="R809" s="50"/>
      <c r="S809" s="47"/>
      <c r="T809" s="50"/>
      <c r="U809" s="51"/>
    </row>
    <row r="810" spans="1:21" ht="49.5" customHeight="1">
      <c r="A810" s="32"/>
      <c r="B810" s="15"/>
      <c r="C810" s="9"/>
      <c r="D810" s="13"/>
      <c r="E810" s="96"/>
      <c r="F810" s="50"/>
      <c r="G810" s="47"/>
      <c r="H810" s="50"/>
      <c r="I810" s="47"/>
      <c r="J810" s="50"/>
      <c r="K810" s="47"/>
      <c r="L810" s="50"/>
      <c r="M810" s="47"/>
      <c r="N810" s="50"/>
      <c r="O810" s="47"/>
      <c r="P810" s="50"/>
      <c r="Q810" s="47"/>
      <c r="R810" s="50"/>
      <c r="S810" s="47"/>
      <c r="T810" s="50"/>
      <c r="U810" s="51"/>
    </row>
    <row r="811" spans="1:21" ht="49.5" customHeight="1">
      <c r="A811" s="32"/>
      <c r="B811" s="15"/>
      <c r="C811" s="9"/>
      <c r="D811" s="13"/>
      <c r="E811" s="96"/>
      <c r="F811" s="50"/>
      <c r="G811" s="47"/>
      <c r="H811" s="50"/>
      <c r="I811" s="47"/>
      <c r="J811" s="50"/>
      <c r="K811" s="47"/>
      <c r="L811" s="50"/>
      <c r="M811" s="47"/>
      <c r="N811" s="50"/>
      <c r="O811" s="47"/>
      <c r="P811" s="50"/>
      <c r="Q811" s="47"/>
      <c r="R811" s="50"/>
      <c r="S811" s="47"/>
      <c r="T811" s="50"/>
      <c r="U811" s="51"/>
    </row>
    <row r="812" spans="1:21" ht="49.5" customHeight="1">
      <c r="A812" s="32"/>
      <c r="B812" s="15"/>
      <c r="C812" s="9"/>
      <c r="D812" s="13"/>
      <c r="E812" s="96"/>
      <c r="F812" s="50"/>
      <c r="G812" s="47"/>
      <c r="H812" s="50"/>
      <c r="I812" s="47"/>
      <c r="J812" s="50"/>
      <c r="K812" s="47"/>
      <c r="L812" s="50"/>
      <c r="M812" s="47"/>
      <c r="N812" s="50"/>
      <c r="O812" s="47"/>
      <c r="P812" s="50"/>
      <c r="Q812" s="47"/>
      <c r="R812" s="50"/>
      <c r="S812" s="47"/>
      <c r="T812" s="50"/>
      <c r="U812" s="51"/>
    </row>
    <row r="813" spans="1:21" ht="49.5" customHeight="1">
      <c r="A813" s="34"/>
      <c r="B813" s="43"/>
      <c r="C813" s="8"/>
      <c r="D813" s="41"/>
      <c r="E813" s="96"/>
      <c r="F813" s="50"/>
      <c r="G813" s="47"/>
      <c r="H813" s="50"/>
      <c r="I813" s="47"/>
      <c r="J813" s="50"/>
      <c r="K813" s="47"/>
      <c r="L813" s="50"/>
      <c r="M813" s="47"/>
      <c r="N813" s="50"/>
      <c r="O813" s="47"/>
      <c r="P813" s="50"/>
      <c r="Q813" s="47"/>
      <c r="R813" s="50"/>
      <c r="S813" s="47"/>
      <c r="T813" s="50"/>
      <c r="U813" s="51"/>
    </row>
    <row r="814" spans="1:21" ht="49.5" customHeight="1">
      <c r="A814" s="34"/>
      <c r="B814" s="43"/>
      <c r="C814" s="8"/>
      <c r="D814" s="41"/>
      <c r="E814" s="96"/>
      <c r="F814" s="50"/>
      <c r="G814" s="47"/>
      <c r="H814" s="50"/>
      <c r="I814" s="47"/>
      <c r="J814" s="50"/>
      <c r="K814" s="47"/>
      <c r="L814" s="50"/>
      <c r="M814" s="47"/>
      <c r="N814" s="50"/>
      <c r="O814" s="47"/>
      <c r="P814" s="50"/>
      <c r="Q814" s="47"/>
      <c r="R814" s="50"/>
      <c r="S814" s="47"/>
      <c r="T814" s="50"/>
      <c r="U814" s="51"/>
    </row>
    <row r="815" spans="1:21" ht="49.5" customHeight="1">
      <c r="A815" s="35"/>
      <c r="B815" s="62"/>
      <c r="C815" s="27"/>
      <c r="D815" s="38"/>
      <c r="E815" s="96"/>
      <c r="F815" s="50"/>
      <c r="G815" s="47"/>
      <c r="H815" s="50"/>
      <c r="I815" s="47"/>
      <c r="J815" s="50"/>
      <c r="K815" s="47"/>
      <c r="L815" s="50"/>
      <c r="M815" s="47"/>
      <c r="N815" s="50"/>
      <c r="O815" s="47"/>
      <c r="P815" s="50"/>
      <c r="Q815" s="47"/>
      <c r="R815" s="50"/>
      <c r="S815" s="47"/>
      <c r="T815" s="50"/>
      <c r="U815" s="51"/>
    </row>
    <row r="816" spans="1:21" ht="87" customHeight="1" thickBot="1">
      <c r="A816" s="278" t="s">
        <v>397</v>
      </c>
      <c r="B816" s="279"/>
      <c r="C816" s="279"/>
      <c r="D816" s="280"/>
      <c r="E816" s="191">
        <f>SUM(E793:E815)</f>
        <v>1021306</v>
      </c>
      <c r="F816" s="191">
        <f aca="true" t="shared" si="40" ref="F816:U816">SUM(F793:F815)</f>
        <v>21306</v>
      </c>
      <c r="G816" s="191">
        <f t="shared" si="40"/>
        <v>0</v>
      </c>
      <c r="H816" s="191">
        <f t="shared" si="40"/>
        <v>0</v>
      </c>
      <c r="I816" s="191">
        <f t="shared" si="40"/>
        <v>500000</v>
      </c>
      <c r="J816" s="191">
        <f t="shared" si="40"/>
        <v>0</v>
      </c>
      <c r="K816" s="191">
        <f t="shared" si="40"/>
        <v>0</v>
      </c>
      <c r="L816" s="191">
        <f t="shared" si="40"/>
        <v>0</v>
      </c>
      <c r="M816" s="191">
        <f t="shared" si="40"/>
        <v>0</v>
      </c>
      <c r="N816" s="191">
        <f t="shared" si="40"/>
        <v>0</v>
      </c>
      <c r="O816" s="191">
        <f t="shared" si="40"/>
        <v>0</v>
      </c>
      <c r="P816" s="191">
        <f t="shared" si="40"/>
        <v>500000</v>
      </c>
      <c r="Q816" s="191">
        <f t="shared" si="40"/>
        <v>0</v>
      </c>
      <c r="R816" s="191">
        <f t="shared" si="40"/>
        <v>0</v>
      </c>
      <c r="S816" s="191">
        <f t="shared" si="40"/>
        <v>0</v>
      </c>
      <c r="T816" s="191">
        <f t="shared" si="40"/>
        <v>0</v>
      </c>
      <c r="U816" s="193">
        <f t="shared" si="40"/>
        <v>0</v>
      </c>
    </row>
    <row r="817" spans="5:21" ht="49.5" customHeight="1"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</row>
    <row r="818" spans="1:21" s="56" customFormat="1" ht="68.25" customHeight="1">
      <c r="A818" s="276" t="s">
        <v>344</v>
      </c>
      <c r="B818" s="276"/>
      <c r="C818" s="276"/>
      <c r="D818" s="276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</row>
    <row r="819" spans="1:21" s="56" customFormat="1" ht="49.5" customHeight="1">
      <c r="A819" s="276" t="s">
        <v>334</v>
      </c>
      <c r="B819" s="276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</row>
    <row r="820" spans="1:21" ht="49.5" customHeight="1">
      <c r="A820" s="5"/>
      <c r="B820" s="5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</row>
    <row r="821" spans="1:21" ht="49.5" customHeight="1">
      <c r="A821" s="4" t="s">
        <v>335</v>
      </c>
      <c r="B821" s="277" t="s">
        <v>227</v>
      </c>
      <c r="C821" s="277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</row>
    <row r="822" spans="1:21" ht="49.5" customHeight="1">
      <c r="A822" s="4" t="s">
        <v>336</v>
      </c>
      <c r="B822" s="277" t="s">
        <v>462</v>
      </c>
      <c r="C822" s="277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</row>
    <row r="823" spans="5:21" ht="49.5" customHeight="1" thickBot="1"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</row>
    <row r="824" spans="1:21" s="30" customFormat="1" ht="55.5" customHeight="1" thickBot="1">
      <c r="A824" s="281" t="s">
        <v>337</v>
      </c>
      <c r="B824" s="281" t="s">
        <v>338</v>
      </c>
      <c r="C824" s="282" t="s">
        <v>339</v>
      </c>
      <c r="D824" s="281" t="s">
        <v>340</v>
      </c>
      <c r="E824" s="296" t="s">
        <v>341</v>
      </c>
      <c r="F824" s="296" t="s">
        <v>343</v>
      </c>
      <c r="G824" s="296"/>
      <c r="H824" s="296"/>
      <c r="I824" s="296"/>
      <c r="J824" s="296"/>
      <c r="K824" s="296"/>
      <c r="L824" s="296"/>
      <c r="M824" s="296"/>
      <c r="N824" s="296"/>
      <c r="O824" s="296"/>
      <c r="P824" s="296"/>
      <c r="Q824" s="296"/>
      <c r="R824" s="296"/>
      <c r="S824" s="296"/>
      <c r="T824" s="296"/>
      <c r="U824" s="296"/>
    </row>
    <row r="825" spans="1:21" ht="49.5" customHeight="1" thickBot="1">
      <c r="A825" s="281"/>
      <c r="B825" s="281"/>
      <c r="C825" s="282"/>
      <c r="D825" s="281"/>
      <c r="E825" s="297"/>
      <c r="F825" s="296">
        <v>2004</v>
      </c>
      <c r="G825" s="296"/>
      <c r="H825" s="296"/>
      <c r="I825" s="296"/>
      <c r="J825" s="296">
        <v>2005</v>
      </c>
      <c r="K825" s="296"/>
      <c r="L825" s="296"/>
      <c r="M825" s="296"/>
      <c r="N825" s="296">
        <v>2006</v>
      </c>
      <c r="O825" s="296"/>
      <c r="P825" s="296"/>
      <c r="Q825" s="296"/>
      <c r="R825" s="296">
        <v>2007</v>
      </c>
      <c r="S825" s="296"/>
      <c r="T825" s="296"/>
      <c r="U825" s="296"/>
    </row>
    <row r="826" spans="1:21" ht="49.5" customHeight="1" thickBot="1">
      <c r="A826" s="281"/>
      <c r="B826" s="281"/>
      <c r="C826" s="282"/>
      <c r="D826" s="281"/>
      <c r="E826" s="297"/>
      <c r="F826" s="189" t="s">
        <v>342</v>
      </c>
      <c r="G826" s="189" t="s">
        <v>395</v>
      </c>
      <c r="H826" s="189" t="s">
        <v>396</v>
      </c>
      <c r="I826" s="189" t="s">
        <v>245</v>
      </c>
      <c r="J826" s="189" t="s">
        <v>342</v>
      </c>
      <c r="K826" s="189" t="s">
        <v>395</v>
      </c>
      <c r="L826" s="189" t="s">
        <v>396</v>
      </c>
      <c r="M826" s="189" t="s">
        <v>245</v>
      </c>
      <c r="N826" s="189" t="s">
        <v>342</v>
      </c>
      <c r="O826" s="189" t="s">
        <v>395</v>
      </c>
      <c r="P826" s="189" t="s">
        <v>396</v>
      </c>
      <c r="Q826" s="189" t="s">
        <v>245</v>
      </c>
      <c r="R826" s="189" t="s">
        <v>342</v>
      </c>
      <c r="S826" s="189" t="s">
        <v>395</v>
      </c>
      <c r="T826" s="189" t="s">
        <v>396</v>
      </c>
      <c r="U826" s="189" t="s">
        <v>245</v>
      </c>
    </row>
    <row r="827" spans="1:21" ht="247.5" customHeight="1">
      <c r="A827" s="19" t="s">
        <v>1</v>
      </c>
      <c r="B827" s="17" t="s">
        <v>2</v>
      </c>
      <c r="C827" s="16" t="s">
        <v>821</v>
      </c>
      <c r="D827" s="17" t="s">
        <v>822</v>
      </c>
      <c r="E827" s="98">
        <f>SUM(F827:U827)</f>
        <v>5700000</v>
      </c>
      <c r="F827" s="54"/>
      <c r="G827" s="53"/>
      <c r="H827" s="54">
        <f>1550000+100000</f>
        <v>1650000</v>
      </c>
      <c r="I827" s="53"/>
      <c r="J827" s="54"/>
      <c r="K827" s="53"/>
      <c r="L827" s="54">
        <v>3350000</v>
      </c>
      <c r="M827" s="53"/>
      <c r="N827" s="54"/>
      <c r="O827" s="53"/>
      <c r="P827" s="54">
        <v>400000</v>
      </c>
      <c r="Q827" s="53"/>
      <c r="R827" s="54"/>
      <c r="S827" s="53"/>
      <c r="T827" s="54">
        <v>300000</v>
      </c>
      <c r="U827" s="55"/>
    </row>
    <row r="828" spans="1:21" ht="232.5" customHeight="1">
      <c r="A828" s="19"/>
      <c r="B828" s="69" t="s">
        <v>3</v>
      </c>
      <c r="C828" s="69" t="s">
        <v>4</v>
      </c>
      <c r="D828" s="71" t="s">
        <v>345</v>
      </c>
      <c r="E828" s="95">
        <f>SUM(F828:U828)</f>
        <v>0</v>
      </c>
      <c r="F828" s="72"/>
      <c r="G828" s="73"/>
      <c r="H828" s="72"/>
      <c r="I828" s="73"/>
      <c r="J828" s="72"/>
      <c r="K828" s="73"/>
      <c r="L828" s="72"/>
      <c r="M828" s="73"/>
      <c r="N828" s="72"/>
      <c r="O828" s="73"/>
      <c r="P828" s="72"/>
      <c r="Q828" s="73"/>
      <c r="R828" s="72"/>
      <c r="S828" s="73"/>
      <c r="T828" s="72"/>
      <c r="U828" s="109"/>
    </row>
    <row r="829" spans="1:21" ht="154.5" customHeight="1">
      <c r="A829" s="19"/>
      <c r="B829" s="13"/>
      <c r="C829" s="9"/>
      <c r="D829" s="13"/>
      <c r="E829" s="68"/>
      <c r="F829" s="50"/>
      <c r="G829" s="47"/>
      <c r="H829" s="50"/>
      <c r="I829" s="47"/>
      <c r="J829" s="50"/>
      <c r="K829" s="47"/>
      <c r="L829" s="50"/>
      <c r="M829" s="47"/>
      <c r="N829" s="50"/>
      <c r="O829" s="47"/>
      <c r="P829" s="50"/>
      <c r="Q829" s="47"/>
      <c r="R829" s="50"/>
      <c r="S829" s="47"/>
      <c r="T829" s="50"/>
      <c r="U829" s="51"/>
    </row>
    <row r="830" spans="1:21" ht="154.5" customHeight="1">
      <c r="A830" s="21"/>
      <c r="B830" s="13"/>
      <c r="C830" s="9"/>
      <c r="D830" s="13"/>
      <c r="E830" s="68"/>
      <c r="F830" s="50"/>
      <c r="G830" s="47"/>
      <c r="H830" s="50"/>
      <c r="I830" s="47"/>
      <c r="J830" s="50"/>
      <c r="K830" s="47"/>
      <c r="L830" s="50"/>
      <c r="M830" s="47"/>
      <c r="N830" s="50"/>
      <c r="O830" s="47"/>
      <c r="P830" s="50"/>
      <c r="Q830" s="47"/>
      <c r="R830" s="50"/>
      <c r="S830" s="47"/>
      <c r="T830" s="50"/>
      <c r="U830" s="51"/>
    </row>
    <row r="831" spans="1:21" ht="175.5" customHeight="1">
      <c r="A831" s="271" t="s">
        <v>5</v>
      </c>
      <c r="B831" s="69" t="s">
        <v>7</v>
      </c>
      <c r="C831" s="69" t="s">
        <v>8</v>
      </c>
      <c r="D831" s="71" t="s">
        <v>345</v>
      </c>
      <c r="E831" s="95">
        <f>SUM(F831:U831)</f>
        <v>1000000</v>
      </c>
      <c r="F831" s="72"/>
      <c r="G831" s="73"/>
      <c r="H831" s="72"/>
      <c r="I831" s="73"/>
      <c r="J831" s="72"/>
      <c r="K831" s="73"/>
      <c r="L831" s="72"/>
      <c r="M831" s="73"/>
      <c r="N831" s="72"/>
      <c r="O831" s="73"/>
      <c r="P831" s="72">
        <v>1000000</v>
      </c>
      <c r="Q831" s="73"/>
      <c r="R831" s="72"/>
      <c r="S831" s="73"/>
      <c r="T831" s="72"/>
      <c r="U831" s="109"/>
    </row>
    <row r="832" spans="1:21" ht="130.5" customHeight="1">
      <c r="A832" s="261"/>
      <c r="B832" s="287" t="s">
        <v>6</v>
      </c>
      <c r="C832" s="9" t="s">
        <v>9</v>
      </c>
      <c r="D832" s="13" t="s">
        <v>885</v>
      </c>
      <c r="E832" s="68">
        <f>SUM(F832:U832)</f>
        <v>0</v>
      </c>
      <c r="F832" s="50"/>
      <c r="G832" s="47"/>
      <c r="H832" s="50"/>
      <c r="I832" s="47"/>
      <c r="J832" s="50"/>
      <c r="K832" s="47"/>
      <c r="L832" s="50"/>
      <c r="M832" s="47"/>
      <c r="N832" s="50"/>
      <c r="O832" s="47"/>
      <c r="P832" s="50"/>
      <c r="Q832" s="47"/>
      <c r="R832" s="50"/>
      <c r="S832" s="47"/>
      <c r="T832" s="50"/>
      <c r="U832" s="51"/>
    </row>
    <row r="833" spans="1:21" ht="154.5" customHeight="1">
      <c r="A833" s="261"/>
      <c r="B833" s="288"/>
      <c r="C833" s="17"/>
      <c r="D833" s="22" t="s">
        <v>328</v>
      </c>
      <c r="E833" s="67"/>
      <c r="F833" s="54"/>
      <c r="G833" s="53"/>
      <c r="H833" s="54"/>
      <c r="I833" s="53"/>
      <c r="J833" s="54"/>
      <c r="K833" s="53"/>
      <c r="L833" s="54"/>
      <c r="M833" s="53"/>
      <c r="N833" s="54"/>
      <c r="O833" s="53"/>
      <c r="P833" s="54"/>
      <c r="Q833" s="53"/>
      <c r="R833" s="54"/>
      <c r="S833" s="53"/>
      <c r="T833" s="54"/>
      <c r="U833" s="55"/>
    </row>
    <row r="834" spans="1:21" ht="154.5" customHeight="1">
      <c r="A834" s="19"/>
      <c r="B834" s="13"/>
      <c r="C834" s="9"/>
      <c r="D834" s="13"/>
      <c r="E834" s="68"/>
      <c r="F834" s="50"/>
      <c r="G834" s="47"/>
      <c r="H834" s="50"/>
      <c r="I834" s="47"/>
      <c r="J834" s="50"/>
      <c r="K834" s="47"/>
      <c r="L834" s="50"/>
      <c r="M834" s="47"/>
      <c r="N834" s="50"/>
      <c r="O834" s="47"/>
      <c r="P834" s="50"/>
      <c r="Q834" s="47"/>
      <c r="R834" s="50"/>
      <c r="S834" s="47"/>
      <c r="T834" s="50"/>
      <c r="U834" s="51"/>
    </row>
    <row r="835" spans="1:21" ht="154.5" customHeight="1">
      <c r="A835" s="19"/>
      <c r="B835" s="9"/>
      <c r="C835" s="9"/>
      <c r="D835" s="9"/>
      <c r="E835" s="96"/>
      <c r="F835" s="50"/>
      <c r="G835" s="47"/>
      <c r="H835" s="50"/>
      <c r="I835" s="47"/>
      <c r="J835" s="50"/>
      <c r="K835" s="47"/>
      <c r="L835" s="50"/>
      <c r="M835" s="47"/>
      <c r="N835" s="50"/>
      <c r="O835" s="47"/>
      <c r="P835" s="50"/>
      <c r="Q835" s="47"/>
      <c r="R835" s="50"/>
      <c r="S835" s="47"/>
      <c r="T835" s="50"/>
      <c r="U835" s="51"/>
    </row>
    <row r="836" spans="1:21" ht="154.5" customHeight="1">
      <c r="A836" s="19"/>
      <c r="B836" s="9"/>
      <c r="C836" s="9"/>
      <c r="D836" s="9"/>
      <c r="E836" s="96"/>
      <c r="F836" s="50"/>
      <c r="G836" s="47"/>
      <c r="H836" s="50"/>
      <c r="I836" s="47"/>
      <c r="J836" s="50"/>
      <c r="K836" s="47"/>
      <c r="L836" s="50"/>
      <c r="M836" s="47"/>
      <c r="N836" s="50"/>
      <c r="O836" s="47"/>
      <c r="P836" s="50"/>
      <c r="Q836" s="47"/>
      <c r="R836" s="50"/>
      <c r="S836" s="47"/>
      <c r="T836" s="50"/>
      <c r="U836" s="51"/>
    </row>
    <row r="837" spans="1:21" ht="154.5" customHeight="1">
      <c r="A837" s="19"/>
      <c r="B837" s="13"/>
      <c r="C837" s="9"/>
      <c r="D837" s="12"/>
      <c r="E837" s="68"/>
      <c r="F837" s="50"/>
      <c r="G837" s="47"/>
      <c r="H837" s="50"/>
      <c r="I837" s="47"/>
      <c r="J837" s="50"/>
      <c r="K837" s="47"/>
      <c r="L837" s="50"/>
      <c r="M837" s="47"/>
      <c r="N837" s="50"/>
      <c r="O837" s="47"/>
      <c r="P837" s="50"/>
      <c r="Q837" s="47"/>
      <c r="R837" s="50"/>
      <c r="S837" s="47"/>
      <c r="T837" s="50"/>
      <c r="U837" s="51"/>
    </row>
    <row r="838" spans="1:21" ht="49.5" customHeight="1">
      <c r="A838" s="19"/>
      <c r="B838" s="13"/>
      <c r="C838" s="9"/>
      <c r="D838" s="12"/>
      <c r="E838" s="68"/>
      <c r="F838" s="50"/>
      <c r="G838" s="47"/>
      <c r="H838" s="50"/>
      <c r="I838" s="47"/>
      <c r="J838" s="50"/>
      <c r="K838" s="47"/>
      <c r="L838" s="50"/>
      <c r="M838" s="47"/>
      <c r="N838" s="50"/>
      <c r="O838" s="47"/>
      <c r="P838" s="50"/>
      <c r="Q838" s="47"/>
      <c r="R838" s="50"/>
      <c r="S838" s="47"/>
      <c r="T838" s="50"/>
      <c r="U838" s="51"/>
    </row>
    <row r="839" spans="1:21" ht="49.5" customHeight="1">
      <c r="A839" s="19"/>
      <c r="B839" s="13"/>
      <c r="C839" s="9"/>
      <c r="D839" s="12"/>
      <c r="E839" s="68"/>
      <c r="F839" s="50"/>
      <c r="G839" s="47"/>
      <c r="H839" s="50"/>
      <c r="I839" s="47"/>
      <c r="J839" s="50"/>
      <c r="K839" s="47"/>
      <c r="L839" s="50"/>
      <c r="M839" s="47"/>
      <c r="N839" s="50"/>
      <c r="O839" s="47"/>
      <c r="P839" s="50"/>
      <c r="Q839" s="47"/>
      <c r="R839" s="50"/>
      <c r="S839" s="47"/>
      <c r="T839" s="50"/>
      <c r="U839" s="51"/>
    </row>
    <row r="840" spans="1:21" ht="49.5" customHeight="1">
      <c r="A840" s="19"/>
      <c r="B840" s="13"/>
      <c r="C840" s="9"/>
      <c r="D840" s="12"/>
      <c r="E840" s="68"/>
      <c r="F840" s="50"/>
      <c r="G840" s="47"/>
      <c r="H840" s="50"/>
      <c r="I840" s="47"/>
      <c r="J840" s="50"/>
      <c r="K840" s="47"/>
      <c r="L840" s="50"/>
      <c r="M840" s="47"/>
      <c r="N840" s="50"/>
      <c r="O840" s="47"/>
      <c r="P840" s="50"/>
      <c r="Q840" s="47"/>
      <c r="R840" s="50"/>
      <c r="S840" s="47"/>
      <c r="T840" s="50"/>
      <c r="U840" s="51"/>
    </row>
    <row r="841" spans="1:21" ht="49.5" customHeight="1">
      <c r="A841" s="19"/>
      <c r="B841" s="13"/>
      <c r="C841" s="9"/>
      <c r="D841" s="12"/>
      <c r="E841" s="68"/>
      <c r="F841" s="50"/>
      <c r="G841" s="47"/>
      <c r="H841" s="50"/>
      <c r="I841" s="47"/>
      <c r="J841" s="50"/>
      <c r="K841" s="47"/>
      <c r="L841" s="50"/>
      <c r="M841" s="47"/>
      <c r="N841" s="50"/>
      <c r="O841" s="47"/>
      <c r="P841" s="50"/>
      <c r="Q841" s="47"/>
      <c r="R841" s="50"/>
      <c r="S841" s="47"/>
      <c r="T841" s="50"/>
      <c r="U841" s="51"/>
    </row>
    <row r="842" spans="1:21" ht="49.5" customHeight="1">
      <c r="A842" s="19"/>
      <c r="B842" s="13"/>
      <c r="C842" s="9"/>
      <c r="D842" s="12"/>
      <c r="E842" s="68"/>
      <c r="F842" s="50"/>
      <c r="G842" s="47"/>
      <c r="H842" s="50"/>
      <c r="I842" s="47"/>
      <c r="J842" s="50"/>
      <c r="K842" s="47"/>
      <c r="L842" s="50"/>
      <c r="M842" s="47"/>
      <c r="N842" s="50"/>
      <c r="O842" s="47"/>
      <c r="P842" s="50"/>
      <c r="Q842" s="47"/>
      <c r="R842" s="50"/>
      <c r="S842" s="47"/>
      <c r="T842" s="50"/>
      <c r="U842" s="51"/>
    </row>
    <row r="843" spans="1:21" ht="49.5" customHeight="1">
      <c r="A843" s="19"/>
      <c r="B843" s="13"/>
      <c r="C843" s="9"/>
      <c r="D843" s="12"/>
      <c r="E843" s="68"/>
      <c r="F843" s="50"/>
      <c r="G843" s="47"/>
      <c r="H843" s="50"/>
      <c r="I843" s="47"/>
      <c r="J843" s="50"/>
      <c r="K843" s="47"/>
      <c r="L843" s="50"/>
      <c r="M843" s="47"/>
      <c r="N843" s="50"/>
      <c r="O843" s="47"/>
      <c r="P843" s="50"/>
      <c r="Q843" s="47"/>
      <c r="R843" s="50"/>
      <c r="S843" s="47"/>
      <c r="T843" s="50"/>
      <c r="U843" s="51"/>
    </row>
    <row r="844" spans="1:21" ht="49.5" customHeight="1">
      <c r="A844" s="19"/>
      <c r="B844" s="9"/>
      <c r="C844" s="9"/>
      <c r="D844" s="12"/>
      <c r="E844" s="68"/>
      <c r="F844" s="50"/>
      <c r="G844" s="47"/>
      <c r="H844" s="50"/>
      <c r="I844" s="47"/>
      <c r="J844" s="50"/>
      <c r="K844" s="47"/>
      <c r="L844" s="50"/>
      <c r="M844" s="47"/>
      <c r="N844" s="50"/>
      <c r="O844" s="47"/>
      <c r="P844" s="50"/>
      <c r="Q844" s="47"/>
      <c r="R844" s="50"/>
      <c r="S844" s="47"/>
      <c r="T844" s="50"/>
      <c r="U844" s="51"/>
    </row>
    <row r="845" spans="1:21" ht="49.5" customHeight="1">
      <c r="A845" s="19"/>
      <c r="B845" s="9"/>
      <c r="C845" s="9"/>
      <c r="D845" s="12"/>
      <c r="E845" s="68"/>
      <c r="F845" s="50"/>
      <c r="G845" s="47"/>
      <c r="H845" s="50"/>
      <c r="I845" s="47"/>
      <c r="J845" s="50"/>
      <c r="K845" s="47"/>
      <c r="L845" s="50"/>
      <c r="M845" s="47"/>
      <c r="N845" s="50"/>
      <c r="O845" s="47"/>
      <c r="P845" s="50"/>
      <c r="Q845" s="47"/>
      <c r="R845" s="50"/>
      <c r="S845" s="47"/>
      <c r="T845" s="50"/>
      <c r="U845" s="51"/>
    </row>
    <row r="846" spans="1:21" ht="49.5" customHeight="1">
      <c r="A846" s="19"/>
      <c r="B846" s="9"/>
      <c r="C846" s="9"/>
      <c r="D846" s="12"/>
      <c r="E846" s="68"/>
      <c r="F846" s="50"/>
      <c r="G846" s="47"/>
      <c r="H846" s="50"/>
      <c r="I846" s="47"/>
      <c r="J846" s="50"/>
      <c r="K846" s="47"/>
      <c r="L846" s="50"/>
      <c r="M846" s="47"/>
      <c r="N846" s="50"/>
      <c r="O846" s="47"/>
      <c r="P846" s="50"/>
      <c r="Q846" s="47"/>
      <c r="R846" s="50"/>
      <c r="S846" s="47"/>
      <c r="T846" s="50"/>
      <c r="U846" s="51"/>
    </row>
    <row r="847" spans="1:21" ht="49.5" customHeight="1">
      <c r="A847" s="19"/>
      <c r="B847" s="9"/>
      <c r="C847" s="9"/>
      <c r="D847" s="12"/>
      <c r="E847" s="68"/>
      <c r="F847" s="50"/>
      <c r="G847" s="47"/>
      <c r="H847" s="50"/>
      <c r="I847" s="47"/>
      <c r="J847" s="50"/>
      <c r="K847" s="47"/>
      <c r="L847" s="50"/>
      <c r="M847" s="47"/>
      <c r="N847" s="50"/>
      <c r="O847" s="47"/>
      <c r="P847" s="50"/>
      <c r="Q847" s="47"/>
      <c r="R847" s="50"/>
      <c r="S847" s="47"/>
      <c r="T847" s="50"/>
      <c r="U847" s="51"/>
    </row>
    <row r="848" spans="1:21" ht="49.5" customHeight="1">
      <c r="A848" s="19"/>
      <c r="B848" s="9"/>
      <c r="C848" s="9"/>
      <c r="D848" s="12"/>
      <c r="E848" s="68"/>
      <c r="F848" s="50"/>
      <c r="G848" s="47"/>
      <c r="H848" s="50"/>
      <c r="I848" s="47"/>
      <c r="J848" s="50"/>
      <c r="K848" s="47"/>
      <c r="L848" s="50"/>
      <c r="M848" s="47"/>
      <c r="N848" s="50"/>
      <c r="O848" s="47"/>
      <c r="P848" s="50"/>
      <c r="Q848" s="47"/>
      <c r="R848" s="50"/>
      <c r="S848" s="47"/>
      <c r="T848" s="50"/>
      <c r="U848" s="51"/>
    </row>
    <row r="849" spans="1:21" ht="49.5" customHeight="1">
      <c r="A849" s="25"/>
      <c r="B849" s="8"/>
      <c r="C849" s="8"/>
      <c r="D849" s="20"/>
      <c r="E849" s="68"/>
      <c r="F849" s="50"/>
      <c r="G849" s="47"/>
      <c r="H849" s="50"/>
      <c r="I849" s="47"/>
      <c r="J849" s="50"/>
      <c r="K849" s="47"/>
      <c r="L849" s="50"/>
      <c r="M849" s="47"/>
      <c r="N849" s="50"/>
      <c r="O849" s="47"/>
      <c r="P849" s="50"/>
      <c r="Q849" s="47"/>
      <c r="R849" s="50"/>
      <c r="S849" s="47"/>
      <c r="T849" s="50"/>
      <c r="U849" s="51"/>
    </row>
    <row r="850" spans="1:21" ht="49.5" customHeight="1">
      <c r="A850" s="25"/>
      <c r="B850" s="8"/>
      <c r="C850" s="8"/>
      <c r="D850" s="20"/>
      <c r="E850" s="68"/>
      <c r="F850" s="50"/>
      <c r="G850" s="47"/>
      <c r="H850" s="50"/>
      <c r="I850" s="47"/>
      <c r="J850" s="50"/>
      <c r="K850" s="47"/>
      <c r="L850" s="50"/>
      <c r="M850" s="47"/>
      <c r="N850" s="50"/>
      <c r="O850" s="47"/>
      <c r="P850" s="50"/>
      <c r="Q850" s="47"/>
      <c r="R850" s="50"/>
      <c r="S850" s="47"/>
      <c r="T850" s="50"/>
      <c r="U850" s="51"/>
    </row>
    <row r="851" spans="1:21" ht="49.5" customHeight="1">
      <c r="A851" s="25"/>
      <c r="B851" s="8"/>
      <c r="C851" s="8"/>
      <c r="D851" s="20"/>
      <c r="E851" s="68"/>
      <c r="F851" s="50"/>
      <c r="G851" s="47"/>
      <c r="H851" s="50"/>
      <c r="I851" s="47"/>
      <c r="J851" s="50"/>
      <c r="K851" s="47"/>
      <c r="L851" s="50"/>
      <c r="M851" s="47"/>
      <c r="N851" s="50"/>
      <c r="O851" s="47"/>
      <c r="P851" s="50"/>
      <c r="Q851" s="47"/>
      <c r="R851" s="50"/>
      <c r="S851" s="47"/>
      <c r="T851" s="50"/>
      <c r="U851" s="51"/>
    </row>
    <row r="852" spans="1:21" ht="94.5" customHeight="1" thickBot="1">
      <c r="A852" s="278" t="s">
        <v>397</v>
      </c>
      <c r="B852" s="279"/>
      <c r="C852" s="279"/>
      <c r="D852" s="280"/>
      <c r="E852" s="191">
        <f>SUM(E827:E851)</f>
        <v>6700000</v>
      </c>
      <c r="F852" s="191">
        <f aca="true" t="shared" si="41" ref="F852:U852">SUM(F827:F851)</f>
        <v>0</v>
      </c>
      <c r="G852" s="191">
        <f t="shared" si="41"/>
        <v>0</v>
      </c>
      <c r="H852" s="191">
        <f t="shared" si="41"/>
        <v>1650000</v>
      </c>
      <c r="I852" s="191">
        <f t="shared" si="41"/>
        <v>0</v>
      </c>
      <c r="J852" s="191">
        <f t="shared" si="41"/>
        <v>0</v>
      </c>
      <c r="K852" s="191">
        <f t="shared" si="41"/>
        <v>0</v>
      </c>
      <c r="L852" s="191">
        <f t="shared" si="41"/>
        <v>3350000</v>
      </c>
      <c r="M852" s="191">
        <f t="shared" si="41"/>
        <v>0</v>
      </c>
      <c r="N852" s="191">
        <f t="shared" si="41"/>
        <v>0</v>
      </c>
      <c r="O852" s="191">
        <f t="shared" si="41"/>
        <v>0</v>
      </c>
      <c r="P852" s="191">
        <f t="shared" si="41"/>
        <v>1400000</v>
      </c>
      <c r="Q852" s="191">
        <f t="shared" si="41"/>
        <v>0</v>
      </c>
      <c r="R852" s="191">
        <f t="shared" si="41"/>
        <v>0</v>
      </c>
      <c r="S852" s="191">
        <f t="shared" si="41"/>
        <v>0</v>
      </c>
      <c r="T852" s="191">
        <f t="shared" si="41"/>
        <v>300000</v>
      </c>
      <c r="U852" s="193">
        <f t="shared" si="41"/>
        <v>0</v>
      </c>
    </row>
    <row r="853" spans="5:21" ht="49.5" customHeight="1"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</row>
    <row r="854" spans="1:21" s="56" customFormat="1" ht="64.5" customHeight="1">
      <c r="A854" s="276" t="s">
        <v>344</v>
      </c>
      <c r="B854" s="276"/>
      <c r="C854" s="276"/>
      <c r="D854" s="276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</row>
    <row r="855" spans="1:21" s="56" customFormat="1" ht="49.5" customHeight="1">
      <c r="A855" s="276" t="s">
        <v>334</v>
      </c>
      <c r="B855" s="276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</row>
    <row r="856" spans="1:21" ht="49.5" customHeight="1">
      <c r="A856" s="5"/>
      <c r="B856" s="5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</row>
    <row r="857" spans="1:21" ht="49.5" customHeight="1">
      <c r="A857" s="4" t="s">
        <v>335</v>
      </c>
      <c r="B857" s="277" t="s">
        <v>332</v>
      </c>
      <c r="C857" s="277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</row>
    <row r="858" spans="1:21" ht="49.5" customHeight="1">
      <c r="A858" s="4" t="s">
        <v>336</v>
      </c>
      <c r="B858" s="277" t="s">
        <v>121</v>
      </c>
      <c r="C858" s="277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</row>
    <row r="859" spans="5:21" ht="49.5" customHeight="1" thickBot="1"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</row>
    <row r="860" spans="1:21" s="30" customFormat="1" ht="55.5" customHeight="1" thickBot="1">
      <c r="A860" s="281" t="s">
        <v>337</v>
      </c>
      <c r="B860" s="281" t="s">
        <v>338</v>
      </c>
      <c r="C860" s="282" t="s">
        <v>339</v>
      </c>
      <c r="D860" s="281" t="s">
        <v>340</v>
      </c>
      <c r="E860" s="296" t="s">
        <v>341</v>
      </c>
      <c r="F860" s="296" t="s">
        <v>343</v>
      </c>
      <c r="G860" s="296"/>
      <c r="H860" s="296"/>
      <c r="I860" s="296"/>
      <c r="J860" s="296"/>
      <c r="K860" s="296"/>
      <c r="L860" s="296"/>
      <c r="M860" s="296"/>
      <c r="N860" s="296"/>
      <c r="O860" s="296"/>
      <c r="P860" s="296"/>
      <c r="Q860" s="296"/>
      <c r="R860" s="296"/>
      <c r="S860" s="296"/>
      <c r="T860" s="296"/>
      <c r="U860" s="296"/>
    </row>
    <row r="861" spans="1:21" ht="49.5" customHeight="1" thickBot="1">
      <c r="A861" s="281"/>
      <c r="B861" s="281"/>
      <c r="C861" s="282"/>
      <c r="D861" s="281"/>
      <c r="E861" s="297"/>
      <c r="F861" s="296">
        <v>2004</v>
      </c>
      <c r="G861" s="296"/>
      <c r="H861" s="296"/>
      <c r="I861" s="296"/>
      <c r="J861" s="296">
        <v>2005</v>
      </c>
      <c r="K861" s="296"/>
      <c r="L861" s="296"/>
      <c r="M861" s="296"/>
      <c r="N861" s="296">
        <v>2006</v>
      </c>
      <c r="O861" s="296"/>
      <c r="P861" s="296"/>
      <c r="Q861" s="296"/>
      <c r="R861" s="296">
        <v>2007</v>
      </c>
      <c r="S861" s="296"/>
      <c r="T861" s="296"/>
      <c r="U861" s="296"/>
    </row>
    <row r="862" spans="1:21" ht="49.5" customHeight="1" thickBot="1">
      <c r="A862" s="281"/>
      <c r="B862" s="281"/>
      <c r="C862" s="282"/>
      <c r="D862" s="281"/>
      <c r="E862" s="297"/>
      <c r="F862" s="189" t="s">
        <v>342</v>
      </c>
      <c r="G862" s="189" t="s">
        <v>395</v>
      </c>
      <c r="H862" s="189" t="s">
        <v>396</v>
      </c>
      <c r="I862" s="189" t="s">
        <v>245</v>
      </c>
      <c r="J862" s="189" t="s">
        <v>342</v>
      </c>
      <c r="K862" s="189" t="s">
        <v>395</v>
      </c>
      <c r="L862" s="189" t="s">
        <v>396</v>
      </c>
      <c r="M862" s="189" t="s">
        <v>245</v>
      </c>
      <c r="N862" s="189" t="s">
        <v>342</v>
      </c>
      <c r="O862" s="189" t="s">
        <v>395</v>
      </c>
      <c r="P862" s="189" t="s">
        <v>396</v>
      </c>
      <c r="Q862" s="189" t="s">
        <v>245</v>
      </c>
      <c r="R862" s="189" t="s">
        <v>342</v>
      </c>
      <c r="S862" s="189" t="s">
        <v>395</v>
      </c>
      <c r="T862" s="189" t="s">
        <v>396</v>
      </c>
      <c r="U862" s="189" t="s">
        <v>245</v>
      </c>
    </row>
    <row r="863" spans="1:21" ht="232.5" customHeight="1">
      <c r="A863" s="19" t="s">
        <v>11</v>
      </c>
      <c r="B863" s="17" t="s">
        <v>12</v>
      </c>
      <c r="C863" s="17" t="s">
        <v>13</v>
      </c>
      <c r="D863" s="17" t="s">
        <v>124</v>
      </c>
      <c r="E863" s="67">
        <f aca="true" t="shared" si="42" ref="E863:E876">SUM(F863:U863)</f>
        <v>0</v>
      </c>
      <c r="F863" s="54"/>
      <c r="G863" s="53"/>
      <c r="H863" s="54"/>
      <c r="I863" s="53"/>
      <c r="J863" s="54"/>
      <c r="K863" s="53"/>
      <c r="L863" s="54"/>
      <c r="M863" s="53"/>
      <c r="N863" s="54"/>
      <c r="O863" s="53"/>
      <c r="P863" s="54"/>
      <c r="Q863" s="53"/>
      <c r="R863" s="54"/>
      <c r="S863" s="53"/>
      <c r="T863" s="54"/>
      <c r="U863" s="55"/>
    </row>
    <row r="864" spans="1:21" ht="67.5" customHeight="1">
      <c r="A864" s="32"/>
      <c r="B864" s="9"/>
      <c r="C864" s="287" t="s">
        <v>14</v>
      </c>
      <c r="D864" s="9" t="s">
        <v>331</v>
      </c>
      <c r="E864" s="257">
        <f t="shared" si="42"/>
        <v>0</v>
      </c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51"/>
    </row>
    <row r="865" spans="1:21" ht="70.5" customHeight="1">
      <c r="A865" s="32"/>
      <c r="B865" s="9"/>
      <c r="C865" s="287"/>
      <c r="D865" s="9" t="s">
        <v>113</v>
      </c>
      <c r="E865" s="25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51"/>
    </row>
    <row r="866" spans="1:21" ht="154.5" customHeight="1">
      <c r="A866" s="32"/>
      <c r="B866" s="9"/>
      <c r="C866" s="287"/>
      <c r="D866" s="9" t="s">
        <v>300</v>
      </c>
      <c r="E866" s="68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51"/>
    </row>
    <row r="867" spans="1:21" ht="61.5" customHeight="1">
      <c r="A867" s="21"/>
      <c r="B867" s="9"/>
      <c r="C867" s="9"/>
      <c r="D867" s="13"/>
      <c r="E867" s="68"/>
      <c r="F867" s="50"/>
      <c r="G867" s="47"/>
      <c r="H867" s="50"/>
      <c r="I867" s="47"/>
      <c r="J867" s="50"/>
      <c r="K867" s="47"/>
      <c r="L867" s="50"/>
      <c r="M867" s="47"/>
      <c r="N867" s="50"/>
      <c r="O867" s="47"/>
      <c r="P867" s="50"/>
      <c r="Q867" s="47"/>
      <c r="R867" s="50"/>
      <c r="S867" s="47"/>
      <c r="T867" s="50"/>
      <c r="U867" s="51"/>
    </row>
    <row r="868" spans="1:21" ht="220.5" customHeight="1">
      <c r="A868" s="274" t="s">
        <v>15</v>
      </c>
      <c r="B868" s="69" t="s">
        <v>16</v>
      </c>
      <c r="C868" s="69" t="s">
        <v>823</v>
      </c>
      <c r="D868" s="71" t="s">
        <v>124</v>
      </c>
      <c r="E868" s="95">
        <f t="shared" si="42"/>
        <v>0</v>
      </c>
      <c r="F868" s="72"/>
      <c r="G868" s="73"/>
      <c r="H868" s="72"/>
      <c r="I868" s="73"/>
      <c r="J868" s="72"/>
      <c r="K868" s="73"/>
      <c r="L868" s="72"/>
      <c r="M868" s="73"/>
      <c r="N868" s="72"/>
      <c r="O868" s="73"/>
      <c r="P868" s="72"/>
      <c r="Q868" s="73"/>
      <c r="R868" s="72"/>
      <c r="S868" s="73"/>
      <c r="T868" s="72"/>
      <c r="U868" s="109"/>
    </row>
    <row r="869" spans="1:21" ht="202.5" customHeight="1">
      <c r="A869" s="275"/>
      <c r="B869" s="9"/>
      <c r="C869" s="69" t="s">
        <v>17</v>
      </c>
      <c r="D869" s="69" t="s">
        <v>331</v>
      </c>
      <c r="E869" s="95">
        <f t="shared" si="42"/>
        <v>0</v>
      </c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109"/>
    </row>
    <row r="870" spans="1:21" ht="220.5" customHeight="1">
      <c r="A870" s="19"/>
      <c r="B870" s="9"/>
      <c r="C870" s="69" t="s">
        <v>18</v>
      </c>
      <c r="D870" s="69" t="s">
        <v>328</v>
      </c>
      <c r="E870" s="95">
        <f t="shared" si="42"/>
        <v>0</v>
      </c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109"/>
    </row>
    <row r="871" spans="1:21" ht="154.5" customHeight="1">
      <c r="A871" s="19"/>
      <c r="B871" s="9"/>
      <c r="C871" s="9"/>
      <c r="D871" s="13"/>
      <c r="E871" s="68"/>
      <c r="F871" s="50"/>
      <c r="G871" s="47"/>
      <c r="H871" s="50"/>
      <c r="I871" s="47"/>
      <c r="J871" s="50"/>
      <c r="K871" s="47"/>
      <c r="L871" s="50"/>
      <c r="M871" s="47"/>
      <c r="N871" s="50"/>
      <c r="O871" s="47"/>
      <c r="P871" s="50"/>
      <c r="Q871" s="47"/>
      <c r="R871" s="50"/>
      <c r="S871" s="47"/>
      <c r="T871" s="50"/>
      <c r="U871" s="51"/>
    </row>
    <row r="872" spans="1:21" ht="58.5" customHeight="1">
      <c r="A872" s="21"/>
      <c r="B872" s="9"/>
      <c r="C872" s="9"/>
      <c r="D872" s="13"/>
      <c r="E872" s="68"/>
      <c r="F872" s="50"/>
      <c r="G872" s="47"/>
      <c r="H872" s="50"/>
      <c r="I872" s="47"/>
      <c r="J872" s="50"/>
      <c r="K872" s="47"/>
      <c r="L872" s="50"/>
      <c r="M872" s="47"/>
      <c r="N872" s="50"/>
      <c r="O872" s="47"/>
      <c r="P872" s="50"/>
      <c r="Q872" s="47"/>
      <c r="R872" s="50"/>
      <c r="S872" s="47"/>
      <c r="T872" s="50"/>
      <c r="U872" s="51"/>
    </row>
    <row r="873" spans="1:21" ht="295.5" customHeight="1">
      <c r="A873" s="271" t="s">
        <v>664</v>
      </c>
      <c r="B873" s="69" t="s">
        <v>665</v>
      </c>
      <c r="C873" s="69" t="s">
        <v>824</v>
      </c>
      <c r="D873" s="69" t="s">
        <v>124</v>
      </c>
      <c r="E873" s="95">
        <f t="shared" si="42"/>
        <v>0</v>
      </c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109"/>
    </row>
    <row r="874" spans="1:21" ht="154.5" customHeight="1">
      <c r="A874" s="261"/>
      <c r="B874" s="69" t="s">
        <v>10</v>
      </c>
      <c r="C874" s="69" t="s">
        <v>666</v>
      </c>
      <c r="D874" s="69" t="s">
        <v>331</v>
      </c>
      <c r="E874" s="95">
        <f t="shared" si="42"/>
        <v>900000</v>
      </c>
      <c r="F874" s="73"/>
      <c r="G874" s="73"/>
      <c r="H874" s="73">
        <v>140000</v>
      </c>
      <c r="I874" s="73"/>
      <c r="J874" s="73"/>
      <c r="K874" s="73"/>
      <c r="L874" s="73">
        <v>260000</v>
      </c>
      <c r="M874" s="73"/>
      <c r="N874" s="73"/>
      <c r="O874" s="73"/>
      <c r="P874" s="73">
        <v>500000</v>
      </c>
      <c r="Q874" s="73"/>
      <c r="R874" s="73"/>
      <c r="S874" s="73"/>
      <c r="T874" s="73">
        <v>0</v>
      </c>
      <c r="U874" s="109"/>
    </row>
    <row r="875" spans="1:21" ht="151.5" customHeight="1">
      <c r="A875" s="25"/>
      <c r="B875" s="289" t="s">
        <v>668</v>
      </c>
      <c r="C875" s="7" t="s">
        <v>667</v>
      </c>
      <c r="D875" s="80" t="s">
        <v>347</v>
      </c>
      <c r="E875" s="66">
        <f t="shared" si="42"/>
        <v>0</v>
      </c>
      <c r="F875" s="48"/>
      <c r="G875" s="46"/>
      <c r="H875" s="48"/>
      <c r="I875" s="46"/>
      <c r="J875" s="48"/>
      <c r="K875" s="46"/>
      <c r="L875" s="48"/>
      <c r="M875" s="46"/>
      <c r="N875" s="48"/>
      <c r="O875" s="46"/>
      <c r="P875" s="48"/>
      <c r="Q875" s="46"/>
      <c r="R875" s="48"/>
      <c r="S875" s="46"/>
      <c r="T875" s="48"/>
      <c r="U875" s="49"/>
    </row>
    <row r="876" spans="1:21" ht="154.5" customHeight="1">
      <c r="A876" s="25"/>
      <c r="B876" s="288"/>
      <c r="C876" s="27"/>
      <c r="D876" s="38" t="s">
        <v>328</v>
      </c>
      <c r="E876" s="67">
        <f t="shared" si="42"/>
        <v>0</v>
      </c>
      <c r="F876" s="54"/>
      <c r="G876" s="53"/>
      <c r="H876" s="54"/>
      <c r="I876" s="53"/>
      <c r="J876" s="54"/>
      <c r="K876" s="53"/>
      <c r="L876" s="54"/>
      <c r="M876" s="53"/>
      <c r="N876" s="54"/>
      <c r="O876" s="53"/>
      <c r="P876" s="54"/>
      <c r="Q876" s="53"/>
      <c r="R876" s="54"/>
      <c r="S876" s="53"/>
      <c r="T876" s="54"/>
      <c r="U876" s="55"/>
    </row>
    <row r="877" spans="1:21" ht="154.5" customHeight="1">
      <c r="A877" s="26"/>
      <c r="B877" s="27"/>
      <c r="C877" s="27"/>
      <c r="D877" s="38"/>
      <c r="E877" s="68"/>
      <c r="F877" s="50"/>
      <c r="G877" s="47"/>
      <c r="H877" s="50"/>
      <c r="I877" s="47"/>
      <c r="J877" s="50"/>
      <c r="K877" s="47"/>
      <c r="L877" s="50"/>
      <c r="M877" s="47"/>
      <c r="N877" s="50"/>
      <c r="O877" s="47"/>
      <c r="P877" s="50"/>
      <c r="Q877" s="47"/>
      <c r="R877" s="50"/>
      <c r="S877" s="47"/>
      <c r="T877" s="50"/>
      <c r="U877" s="51"/>
    </row>
    <row r="878" spans="1:21" ht="79.5" customHeight="1" thickBot="1">
      <c r="A878" s="278" t="s">
        <v>397</v>
      </c>
      <c r="B878" s="279"/>
      <c r="C878" s="279"/>
      <c r="D878" s="280"/>
      <c r="E878" s="191">
        <f aca="true" t="shared" si="43" ref="E878:U878">SUM(E863:E877)</f>
        <v>900000</v>
      </c>
      <c r="F878" s="191">
        <f t="shared" si="43"/>
        <v>0</v>
      </c>
      <c r="G878" s="191">
        <f t="shared" si="43"/>
        <v>0</v>
      </c>
      <c r="H878" s="191">
        <f t="shared" si="43"/>
        <v>140000</v>
      </c>
      <c r="I878" s="191">
        <f t="shared" si="43"/>
        <v>0</v>
      </c>
      <c r="J878" s="191">
        <f t="shared" si="43"/>
        <v>0</v>
      </c>
      <c r="K878" s="191">
        <f t="shared" si="43"/>
        <v>0</v>
      </c>
      <c r="L878" s="191">
        <f t="shared" si="43"/>
        <v>260000</v>
      </c>
      <c r="M878" s="191">
        <f t="shared" si="43"/>
        <v>0</v>
      </c>
      <c r="N878" s="191">
        <f t="shared" si="43"/>
        <v>0</v>
      </c>
      <c r="O878" s="191">
        <f t="shared" si="43"/>
        <v>0</v>
      </c>
      <c r="P878" s="191">
        <f t="shared" si="43"/>
        <v>500000</v>
      </c>
      <c r="Q878" s="191">
        <f t="shared" si="43"/>
        <v>0</v>
      </c>
      <c r="R878" s="191">
        <f t="shared" si="43"/>
        <v>0</v>
      </c>
      <c r="S878" s="191">
        <f t="shared" si="43"/>
        <v>0</v>
      </c>
      <c r="T878" s="191">
        <f t="shared" si="43"/>
        <v>0</v>
      </c>
      <c r="U878" s="193">
        <f t="shared" si="43"/>
        <v>0</v>
      </c>
    </row>
    <row r="879" spans="5:21" ht="49.5" customHeight="1"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</row>
    <row r="880" spans="1:21" s="56" customFormat="1" ht="73.5" customHeight="1">
      <c r="A880" s="276" t="s">
        <v>344</v>
      </c>
      <c r="B880" s="276"/>
      <c r="C880" s="276"/>
      <c r="D880" s="276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</row>
    <row r="881" spans="1:21" s="56" customFormat="1" ht="49.5" customHeight="1">
      <c r="A881" s="276" t="s">
        <v>334</v>
      </c>
      <c r="B881" s="276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</row>
    <row r="882" spans="1:21" ht="49.5" customHeight="1">
      <c r="A882" s="5"/>
      <c r="B882" s="5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</row>
    <row r="883" spans="1:21" ht="49.5" customHeight="1">
      <c r="A883" s="4" t="s">
        <v>335</v>
      </c>
      <c r="B883" s="277" t="s">
        <v>333</v>
      </c>
      <c r="C883" s="277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</row>
    <row r="884" spans="1:21" ht="49.5" customHeight="1">
      <c r="A884" s="4" t="s">
        <v>336</v>
      </c>
      <c r="B884" s="277" t="s">
        <v>82</v>
      </c>
      <c r="C884" s="277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</row>
    <row r="885" spans="5:21" ht="49.5" customHeight="1" thickBot="1"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</row>
    <row r="886" spans="1:21" s="30" customFormat="1" ht="55.5" customHeight="1" thickBot="1">
      <c r="A886" s="281" t="s">
        <v>337</v>
      </c>
      <c r="B886" s="281" t="s">
        <v>338</v>
      </c>
      <c r="C886" s="282" t="s">
        <v>339</v>
      </c>
      <c r="D886" s="281" t="s">
        <v>340</v>
      </c>
      <c r="E886" s="296" t="s">
        <v>341</v>
      </c>
      <c r="F886" s="296" t="s">
        <v>343</v>
      </c>
      <c r="G886" s="296"/>
      <c r="H886" s="296"/>
      <c r="I886" s="296"/>
      <c r="J886" s="296"/>
      <c r="K886" s="296"/>
      <c r="L886" s="296"/>
      <c r="M886" s="296"/>
      <c r="N886" s="296"/>
      <c r="O886" s="296"/>
      <c r="P886" s="296"/>
      <c r="Q886" s="296"/>
      <c r="R886" s="296"/>
      <c r="S886" s="296"/>
      <c r="T886" s="296"/>
      <c r="U886" s="296"/>
    </row>
    <row r="887" spans="1:21" ht="49.5" customHeight="1" thickBot="1">
      <c r="A887" s="281"/>
      <c r="B887" s="281"/>
      <c r="C887" s="282"/>
      <c r="D887" s="281"/>
      <c r="E887" s="297"/>
      <c r="F887" s="296">
        <v>2004</v>
      </c>
      <c r="G887" s="296"/>
      <c r="H887" s="296"/>
      <c r="I887" s="296"/>
      <c r="J887" s="296">
        <v>2005</v>
      </c>
      <c r="K887" s="296"/>
      <c r="L887" s="296"/>
      <c r="M887" s="296"/>
      <c r="N887" s="296">
        <v>2006</v>
      </c>
      <c r="O887" s="296"/>
      <c r="P887" s="296"/>
      <c r="Q887" s="296"/>
      <c r="R887" s="296">
        <v>2007</v>
      </c>
      <c r="S887" s="296"/>
      <c r="T887" s="296"/>
      <c r="U887" s="296"/>
    </row>
    <row r="888" spans="1:21" ht="49.5" customHeight="1" thickBot="1">
      <c r="A888" s="281"/>
      <c r="B888" s="281"/>
      <c r="C888" s="282"/>
      <c r="D888" s="281"/>
      <c r="E888" s="297"/>
      <c r="F888" s="189" t="s">
        <v>342</v>
      </c>
      <c r="G888" s="189" t="s">
        <v>395</v>
      </c>
      <c r="H888" s="189" t="s">
        <v>396</v>
      </c>
      <c r="I888" s="189" t="s">
        <v>245</v>
      </c>
      <c r="J888" s="189" t="s">
        <v>342</v>
      </c>
      <c r="K888" s="189" t="s">
        <v>395</v>
      </c>
      <c r="L888" s="189" t="s">
        <v>396</v>
      </c>
      <c r="M888" s="189" t="s">
        <v>245</v>
      </c>
      <c r="N888" s="189" t="s">
        <v>342</v>
      </c>
      <c r="O888" s="189" t="s">
        <v>395</v>
      </c>
      <c r="P888" s="189" t="s">
        <v>396</v>
      </c>
      <c r="Q888" s="189" t="s">
        <v>245</v>
      </c>
      <c r="R888" s="189" t="s">
        <v>342</v>
      </c>
      <c r="S888" s="189" t="s">
        <v>395</v>
      </c>
      <c r="T888" s="189" t="s">
        <v>396</v>
      </c>
      <c r="U888" s="189" t="s">
        <v>245</v>
      </c>
    </row>
    <row r="889" spans="1:21" ht="241.5" customHeight="1">
      <c r="A889" s="261" t="s">
        <v>669</v>
      </c>
      <c r="B889" s="17" t="s">
        <v>671</v>
      </c>
      <c r="C889" s="16" t="s">
        <v>83</v>
      </c>
      <c r="D889" s="17" t="s">
        <v>883</v>
      </c>
      <c r="E889" s="67">
        <f>SUM(F889:U889)</f>
        <v>108084</v>
      </c>
      <c r="F889" s="67">
        <v>108084</v>
      </c>
      <c r="G889" s="67"/>
      <c r="H889" s="67">
        <v>0</v>
      </c>
      <c r="I889" s="67"/>
      <c r="J889" s="67">
        <v>0</v>
      </c>
      <c r="K889" s="67"/>
      <c r="L889" s="67">
        <v>0</v>
      </c>
      <c r="M889" s="67"/>
      <c r="N889" s="67">
        <v>0</v>
      </c>
      <c r="O889" s="67"/>
      <c r="P889" s="67">
        <v>0</v>
      </c>
      <c r="Q889" s="67"/>
      <c r="R889" s="67">
        <v>0</v>
      </c>
      <c r="S889" s="67"/>
      <c r="T889" s="67">
        <v>0</v>
      </c>
      <c r="U889" s="115"/>
    </row>
    <row r="890" spans="1:21" ht="115.5" customHeight="1">
      <c r="A890" s="261"/>
      <c r="B890" s="289" t="s">
        <v>670</v>
      </c>
      <c r="C890" s="7" t="s">
        <v>672</v>
      </c>
      <c r="D890" s="11" t="s">
        <v>677</v>
      </c>
      <c r="E890" s="66">
        <f>SUM(F890:U890)</f>
        <v>0</v>
      </c>
      <c r="F890" s="48"/>
      <c r="G890" s="46"/>
      <c r="H890" s="48"/>
      <c r="I890" s="46"/>
      <c r="J890" s="48"/>
      <c r="K890" s="46"/>
      <c r="L890" s="48"/>
      <c r="M890" s="46"/>
      <c r="N890" s="48"/>
      <c r="O890" s="46"/>
      <c r="P890" s="48"/>
      <c r="Q890" s="46"/>
      <c r="R890" s="48"/>
      <c r="S890" s="46"/>
      <c r="T890" s="48"/>
      <c r="U890" s="49"/>
    </row>
    <row r="891" spans="1:21" ht="103.5" customHeight="1">
      <c r="A891" s="261"/>
      <c r="B891" s="287"/>
      <c r="C891" s="9" t="s">
        <v>673</v>
      </c>
      <c r="D891" s="13" t="s">
        <v>719</v>
      </c>
      <c r="E891" s="68">
        <f>SUM(F891:U891)</f>
        <v>0</v>
      </c>
      <c r="F891" s="50"/>
      <c r="G891" s="47"/>
      <c r="H891" s="50"/>
      <c r="I891" s="47"/>
      <c r="J891" s="50"/>
      <c r="K891" s="47"/>
      <c r="L891" s="50"/>
      <c r="M891" s="47"/>
      <c r="N891" s="50"/>
      <c r="O891" s="47"/>
      <c r="P891" s="50"/>
      <c r="Q891" s="47"/>
      <c r="R891" s="50"/>
      <c r="S891" s="47"/>
      <c r="T891" s="50"/>
      <c r="U891" s="51"/>
    </row>
    <row r="892" spans="1:21" ht="154.5" customHeight="1">
      <c r="A892" s="21"/>
      <c r="B892" s="17"/>
      <c r="C892" s="17"/>
      <c r="D892" s="22" t="s">
        <v>676</v>
      </c>
      <c r="E892" s="67"/>
      <c r="F892" s="54"/>
      <c r="G892" s="53"/>
      <c r="H892" s="54"/>
      <c r="I892" s="53"/>
      <c r="J892" s="54"/>
      <c r="K892" s="53"/>
      <c r="L892" s="54"/>
      <c r="M892" s="53"/>
      <c r="N892" s="54"/>
      <c r="O892" s="53"/>
      <c r="P892" s="54"/>
      <c r="Q892" s="53"/>
      <c r="R892" s="54"/>
      <c r="S892" s="53"/>
      <c r="T892" s="54"/>
      <c r="U892" s="55"/>
    </row>
    <row r="893" spans="1:21" ht="304.5" customHeight="1">
      <c r="A893" s="261" t="s">
        <v>720</v>
      </c>
      <c r="B893" s="17" t="s">
        <v>81</v>
      </c>
      <c r="C893" s="17" t="s">
        <v>940</v>
      </c>
      <c r="D893" s="17" t="s">
        <v>721</v>
      </c>
      <c r="E893" s="67">
        <f>SUM(F893:U893)</f>
        <v>4460692</v>
      </c>
      <c r="F893" s="54"/>
      <c r="G893" s="53"/>
      <c r="H893" s="54"/>
      <c r="I893" s="53"/>
      <c r="J893" s="231">
        <v>915797</v>
      </c>
      <c r="K893" s="53"/>
      <c r="L893" s="54"/>
      <c r="M893" s="53"/>
      <c r="N893" s="54">
        <v>1607765</v>
      </c>
      <c r="O893" s="53"/>
      <c r="P893" s="54"/>
      <c r="Q893" s="53"/>
      <c r="R893" s="54">
        <v>1937130</v>
      </c>
      <c r="S893" s="53"/>
      <c r="T893" s="54"/>
      <c r="U893" s="55"/>
    </row>
    <row r="894" spans="1:21" ht="154.5" customHeight="1">
      <c r="A894" s="261"/>
      <c r="B894" s="86" t="s">
        <v>674</v>
      </c>
      <c r="C894" s="17"/>
      <c r="D894" s="22" t="s">
        <v>483</v>
      </c>
      <c r="E894" s="67">
        <f>SUM(F894:U894)</f>
        <v>0</v>
      </c>
      <c r="F894" s="54"/>
      <c r="G894" s="53"/>
      <c r="H894" s="54"/>
      <c r="I894" s="53"/>
      <c r="J894" s="54"/>
      <c r="K894" s="53"/>
      <c r="L894" s="54"/>
      <c r="M894" s="53"/>
      <c r="N894" s="54"/>
      <c r="O894" s="53"/>
      <c r="P894" s="54"/>
      <c r="Q894" s="53"/>
      <c r="R894" s="54"/>
      <c r="S894" s="53"/>
      <c r="T894" s="54"/>
      <c r="U894" s="55"/>
    </row>
    <row r="895" spans="1:21" ht="154.5" customHeight="1">
      <c r="A895" s="261"/>
      <c r="B895" s="17" t="s">
        <v>675</v>
      </c>
      <c r="C895" s="87"/>
      <c r="D895" s="22"/>
      <c r="E895" s="67">
        <f>SUM(F896:U896)</f>
        <v>0</v>
      </c>
      <c r="F895" s="54"/>
      <c r="G895" s="53"/>
      <c r="H895" s="54"/>
      <c r="I895" s="53"/>
      <c r="J895" s="54"/>
      <c r="K895" s="53"/>
      <c r="L895" s="54"/>
      <c r="M895" s="53"/>
      <c r="N895" s="54"/>
      <c r="O895" s="53"/>
      <c r="P895" s="54"/>
      <c r="Q895" s="53"/>
      <c r="R895" s="54"/>
      <c r="S895" s="53"/>
      <c r="T895" s="54"/>
      <c r="U895" s="55"/>
    </row>
    <row r="896" spans="1:21" ht="49.5" customHeight="1">
      <c r="A896" s="261"/>
      <c r="B896" s="9"/>
      <c r="C896" s="9"/>
      <c r="D896" s="13"/>
      <c r="E896" s="47"/>
      <c r="F896" s="50"/>
      <c r="G896" s="47"/>
      <c r="H896" s="50"/>
      <c r="I896" s="47"/>
      <c r="J896" s="50"/>
      <c r="K896" s="47"/>
      <c r="L896" s="50"/>
      <c r="M896" s="47"/>
      <c r="N896" s="50"/>
      <c r="O896" s="47"/>
      <c r="P896" s="50"/>
      <c r="Q896" s="47"/>
      <c r="R896" s="50"/>
      <c r="S896" s="47"/>
      <c r="T896" s="50"/>
      <c r="U896" s="51"/>
    </row>
    <row r="897" spans="1:21" ht="49.5" customHeight="1">
      <c r="A897" s="261"/>
      <c r="B897" s="20"/>
      <c r="C897" s="9"/>
      <c r="D897" s="13"/>
      <c r="E897" s="68"/>
      <c r="F897" s="50"/>
      <c r="G897" s="47"/>
      <c r="H897" s="50"/>
      <c r="I897" s="47"/>
      <c r="J897" s="50"/>
      <c r="K897" s="47"/>
      <c r="L897" s="50"/>
      <c r="M897" s="47"/>
      <c r="N897" s="50"/>
      <c r="O897" s="47"/>
      <c r="P897" s="50"/>
      <c r="Q897" s="47"/>
      <c r="R897" s="50"/>
      <c r="S897" s="47"/>
      <c r="T897" s="50"/>
      <c r="U897" s="51"/>
    </row>
    <row r="898" spans="1:21" ht="49.5" customHeight="1">
      <c r="A898" s="19"/>
      <c r="B898" s="9"/>
      <c r="C898" s="9"/>
      <c r="D898" s="12"/>
      <c r="E898" s="68"/>
      <c r="F898" s="50"/>
      <c r="G898" s="47"/>
      <c r="H898" s="50"/>
      <c r="I898" s="47"/>
      <c r="J898" s="50"/>
      <c r="K898" s="47"/>
      <c r="L898" s="50"/>
      <c r="M898" s="47"/>
      <c r="N898" s="50"/>
      <c r="O898" s="47"/>
      <c r="P898" s="50"/>
      <c r="Q898" s="47"/>
      <c r="R898" s="50"/>
      <c r="S898" s="47"/>
      <c r="T898" s="50"/>
      <c r="U898" s="51"/>
    </row>
    <row r="899" spans="1:21" ht="49.5" customHeight="1">
      <c r="A899" s="19"/>
      <c r="B899" s="9"/>
      <c r="C899" s="9"/>
      <c r="D899" s="12"/>
      <c r="E899" s="68"/>
      <c r="F899" s="50"/>
      <c r="G899" s="47"/>
      <c r="H899" s="50"/>
      <c r="I899" s="47"/>
      <c r="J899" s="50"/>
      <c r="K899" s="47"/>
      <c r="L899" s="50"/>
      <c r="M899" s="47"/>
      <c r="N899" s="50"/>
      <c r="O899" s="47"/>
      <c r="P899" s="50"/>
      <c r="Q899" s="47"/>
      <c r="R899" s="50"/>
      <c r="S899" s="47"/>
      <c r="T899" s="50"/>
      <c r="U899" s="51"/>
    </row>
    <row r="900" spans="1:21" ht="49.5" customHeight="1">
      <c r="A900" s="19"/>
      <c r="B900" s="9"/>
      <c r="C900" s="9"/>
      <c r="D900" s="12"/>
      <c r="E900" s="68"/>
      <c r="F900" s="50"/>
      <c r="G900" s="47"/>
      <c r="H900" s="50"/>
      <c r="I900" s="47"/>
      <c r="J900" s="50"/>
      <c r="K900" s="47"/>
      <c r="L900" s="50"/>
      <c r="M900" s="47"/>
      <c r="N900" s="50"/>
      <c r="O900" s="47"/>
      <c r="P900" s="50"/>
      <c r="Q900" s="47"/>
      <c r="R900" s="50"/>
      <c r="S900" s="47"/>
      <c r="T900" s="50"/>
      <c r="U900" s="51"/>
    </row>
    <row r="901" spans="1:21" ht="49.5" customHeight="1">
      <c r="A901" s="19"/>
      <c r="B901" s="9"/>
      <c r="C901" s="9"/>
      <c r="D901" s="12"/>
      <c r="E901" s="68"/>
      <c r="F901" s="50"/>
      <c r="G901" s="47"/>
      <c r="H901" s="50"/>
      <c r="I901" s="47"/>
      <c r="J901" s="50"/>
      <c r="K901" s="47"/>
      <c r="L901" s="50"/>
      <c r="M901" s="47"/>
      <c r="N901" s="50"/>
      <c r="O901" s="47"/>
      <c r="P901" s="50"/>
      <c r="Q901" s="47"/>
      <c r="R901" s="50"/>
      <c r="S901" s="47"/>
      <c r="T901" s="50"/>
      <c r="U901" s="51"/>
    </row>
    <row r="902" spans="1:21" ht="49.5" customHeight="1">
      <c r="A902" s="19"/>
      <c r="B902" s="9"/>
      <c r="C902" s="9"/>
      <c r="D902" s="12"/>
      <c r="E902" s="68"/>
      <c r="F902" s="50"/>
      <c r="G902" s="47"/>
      <c r="H902" s="50"/>
      <c r="I902" s="47"/>
      <c r="J902" s="50"/>
      <c r="K902" s="47"/>
      <c r="L902" s="50"/>
      <c r="M902" s="47"/>
      <c r="N902" s="50"/>
      <c r="O902" s="47"/>
      <c r="P902" s="50"/>
      <c r="Q902" s="47"/>
      <c r="R902" s="50"/>
      <c r="S902" s="47"/>
      <c r="T902" s="50"/>
      <c r="U902" s="51"/>
    </row>
    <row r="903" spans="1:21" ht="49.5" customHeight="1">
      <c r="A903" s="19"/>
      <c r="B903" s="9"/>
      <c r="C903" s="9"/>
      <c r="D903" s="12"/>
      <c r="E903" s="68"/>
      <c r="F903" s="50"/>
      <c r="G903" s="47"/>
      <c r="H903" s="50"/>
      <c r="I903" s="47"/>
      <c r="J903" s="50"/>
      <c r="K903" s="47"/>
      <c r="L903" s="50"/>
      <c r="M903" s="47"/>
      <c r="N903" s="50"/>
      <c r="O903" s="47"/>
      <c r="P903" s="50"/>
      <c r="Q903" s="47"/>
      <c r="R903" s="50"/>
      <c r="S903" s="47"/>
      <c r="T903" s="50"/>
      <c r="U903" s="51"/>
    </row>
    <row r="904" spans="1:21" ht="49.5" customHeight="1">
      <c r="A904" s="19"/>
      <c r="B904" s="9"/>
      <c r="C904" s="9"/>
      <c r="D904" s="12"/>
      <c r="E904" s="68"/>
      <c r="F904" s="50"/>
      <c r="G904" s="47"/>
      <c r="H904" s="50"/>
      <c r="I904" s="47"/>
      <c r="J904" s="50"/>
      <c r="K904" s="47"/>
      <c r="L904" s="50"/>
      <c r="M904" s="47"/>
      <c r="N904" s="50"/>
      <c r="O904" s="47"/>
      <c r="P904" s="50"/>
      <c r="Q904" s="47"/>
      <c r="R904" s="50"/>
      <c r="S904" s="47"/>
      <c r="T904" s="50"/>
      <c r="U904" s="51"/>
    </row>
    <row r="905" spans="1:21" ht="49.5" customHeight="1">
      <c r="A905" s="19"/>
      <c r="B905" s="9"/>
      <c r="C905" s="9"/>
      <c r="D905" s="12"/>
      <c r="E905" s="68"/>
      <c r="F905" s="50"/>
      <c r="G905" s="47"/>
      <c r="H905" s="50"/>
      <c r="I905" s="47"/>
      <c r="J905" s="50"/>
      <c r="K905" s="47"/>
      <c r="L905" s="50"/>
      <c r="M905" s="47"/>
      <c r="N905" s="50"/>
      <c r="O905" s="47"/>
      <c r="P905" s="50"/>
      <c r="Q905" s="47"/>
      <c r="R905" s="50"/>
      <c r="S905" s="47"/>
      <c r="T905" s="50"/>
      <c r="U905" s="51"/>
    </row>
    <row r="906" spans="1:21" ht="49.5" customHeight="1">
      <c r="A906" s="19"/>
      <c r="B906" s="9"/>
      <c r="C906" s="9"/>
      <c r="D906" s="12"/>
      <c r="E906" s="68"/>
      <c r="F906" s="50"/>
      <c r="G906" s="47"/>
      <c r="H906" s="50"/>
      <c r="I906" s="47"/>
      <c r="J906" s="50"/>
      <c r="K906" s="47"/>
      <c r="L906" s="50"/>
      <c r="M906" s="47"/>
      <c r="N906" s="50"/>
      <c r="O906" s="47"/>
      <c r="P906" s="50"/>
      <c r="Q906" s="47"/>
      <c r="R906" s="50"/>
      <c r="S906" s="47"/>
      <c r="T906" s="50"/>
      <c r="U906" s="51"/>
    </row>
    <row r="907" spans="1:21" ht="49.5" customHeight="1">
      <c r="A907" s="19"/>
      <c r="B907" s="9"/>
      <c r="C907" s="9"/>
      <c r="D907" s="12"/>
      <c r="E907" s="68"/>
      <c r="F907" s="50"/>
      <c r="G907" s="47"/>
      <c r="H907" s="50"/>
      <c r="I907" s="47"/>
      <c r="J907" s="50"/>
      <c r="K907" s="47"/>
      <c r="L907" s="50"/>
      <c r="M907" s="47"/>
      <c r="N907" s="50"/>
      <c r="O907" s="47"/>
      <c r="P907" s="50"/>
      <c r="Q907" s="47"/>
      <c r="R907" s="50"/>
      <c r="S907" s="47"/>
      <c r="T907" s="50"/>
      <c r="U907" s="51"/>
    </row>
    <row r="908" spans="1:21" ht="49.5" customHeight="1">
      <c r="A908" s="25"/>
      <c r="B908" s="8"/>
      <c r="C908" s="8"/>
      <c r="D908" s="20"/>
      <c r="E908" s="68"/>
      <c r="F908" s="50"/>
      <c r="G908" s="47"/>
      <c r="H908" s="50"/>
      <c r="I908" s="47"/>
      <c r="J908" s="50"/>
      <c r="K908" s="47"/>
      <c r="L908" s="50"/>
      <c r="M908" s="47"/>
      <c r="N908" s="50"/>
      <c r="O908" s="47"/>
      <c r="P908" s="50"/>
      <c r="Q908" s="47"/>
      <c r="R908" s="50"/>
      <c r="S908" s="47"/>
      <c r="T908" s="50"/>
      <c r="U908" s="51"/>
    </row>
    <row r="909" spans="1:21" ht="49.5" customHeight="1">
      <c r="A909" s="25"/>
      <c r="B909" s="8"/>
      <c r="C909" s="8"/>
      <c r="D909" s="20"/>
      <c r="E909" s="68"/>
      <c r="F909" s="50"/>
      <c r="G909" s="47"/>
      <c r="H909" s="50"/>
      <c r="I909" s="47"/>
      <c r="J909" s="50"/>
      <c r="K909" s="47"/>
      <c r="L909" s="50"/>
      <c r="M909" s="47"/>
      <c r="N909" s="50"/>
      <c r="O909" s="47"/>
      <c r="P909" s="50"/>
      <c r="Q909" s="47"/>
      <c r="R909" s="50"/>
      <c r="S909" s="47"/>
      <c r="T909" s="50"/>
      <c r="U909" s="51"/>
    </row>
    <row r="910" spans="1:21" ht="49.5" customHeight="1">
      <c r="A910" s="25"/>
      <c r="B910" s="8"/>
      <c r="C910" s="8"/>
      <c r="D910" s="20"/>
      <c r="E910" s="68"/>
      <c r="F910" s="50"/>
      <c r="G910" s="47"/>
      <c r="H910" s="50"/>
      <c r="I910" s="47"/>
      <c r="J910" s="50"/>
      <c r="K910" s="47"/>
      <c r="L910" s="50"/>
      <c r="M910" s="47"/>
      <c r="N910" s="50"/>
      <c r="O910" s="47"/>
      <c r="P910" s="50"/>
      <c r="Q910" s="47"/>
      <c r="R910" s="50"/>
      <c r="S910" s="47"/>
      <c r="T910" s="50"/>
      <c r="U910" s="51"/>
    </row>
    <row r="911" spans="1:21" s="200" customFormat="1" ht="79.5" customHeight="1" thickBot="1">
      <c r="A911" s="314" t="s">
        <v>397</v>
      </c>
      <c r="B911" s="315"/>
      <c r="C911" s="315"/>
      <c r="D911" s="316"/>
      <c r="E911" s="191">
        <f>SUM(E889:E910)</f>
        <v>4568776</v>
      </c>
      <c r="F911" s="191">
        <f aca="true" t="shared" si="44" ref="F911:U911">SUM(F889:F910)</f>
        <v>108084</v>
      </c>
      <c r="G911" s="191">
        <f t="shared" si="44"/>
        <v>0</v>
      </c>
      <c r="H911" s="191">
        <f t="shared" si="44"/>
        <v>0</v>
      </c>
      <c r="I911" s="191">
        <f t="shared" si="44"/>
        <v>0</v>
      </c>
      <c r="J911" s="191">
        <f t="shared" si="44"/>
        <v>915797</v>
      </c>
      <c r="K911" s="191">
        <f t="shared" si="44"/>
        <v>0</v>
      </c>
      <c r="L911" s="191">
        <f t="shared" si="44"/>
        <v>0</v>
      </c>
      <c r="M911" s="191">
        <f t="shared" si="44"/>
        <v>0</v>
      </c>
      <c r="N911" s="191">
        <f t="shared" si="44"/>
        <v>1607765</v>
      </c>
      <c r="O911" s="191">
        <f t="shared" si="44"/>
        <v>0</v>
      </c>
      <c r="P911" s="191">
        <f t="shared" si="44"/>
        <v>0</v>
      </c>
      <c r="Q911" s="191">
        <f t="shared" si="44"/>
        <v>0</v>
      </c>
      <c r="R911" s="191">
        <f t="shared" si="44"/>
        <v>1937130</v>
      </c>
      <c r="S911" s="191">
        <f t="shared" si="44"/>
        <v>0</v>
      </c>
      <c r="T911" s="191">
        <f t="shared" si="44"/>
        <v>0</v>
      </c>
      <c r="U911" s="193">
        <f t="shared" si="44"/>
        <v>0</v>
      </c>
    </row>
    <row r="912" spans="5:21" s="200" customFormat="1" ht="49.5" customHeight="1">
      <c r="E912" s="199"/>
      <c r="F912" s="199"/>
      <c r="G912" s="199"/>
      <c r="H912" s="199"/>
      <c r="I912" s="199"/>
      <c r="J912" s="199"/>
      <c r="K912" s="199"/>
      <c r="L912" s="199"/>
      <c r="M912" s="199"/>
      <c r="N912" s="199"/>
      <c r="O912" s="199"/>
      <c r="P912" s="199"/>
      <c r="Q912" s="199"/>
      <c r="R912" s="199"/>
      <c r="S912" s="199"/>
      <c r="T912" s="199"/>
      <c r="U912" s="199"/>
    </row>
    <row r="913" spans="5:21" s="200" customFormat="1" ht="31.5" customHeight="1" thickBot="1">
      <c r="E913" s="199"/>
      <c r="F913" s="199"/>
      <c r="G913" s="199"/>
      <c r="H913" s="199"/>
      <c r="I913" s="199"/>
      <c r="J913" s="199"/>
      <c r="K913" s="199"/>
      <c r="L913" s="199"/>
      <c r="M913" s="199"/>
      <c r="N913" s="199"/>
      <c r="O913" s="199"/>
      <c r="P913" s="199"/>
      <c r="Q913" s="199"/>
      <c r="R913" s="199"/>
      <c r="S913" s="199"/>
      <c r="T913" s="199"/>
      <c r="U913" s="199"/>
    </row>
    <row r="914" spans="1:21" s="200" customFormat="1" ht="79.5" customHeight="1" thickBot="1">
      <c r="A914" s="320" t="s">
        <v>723</v>
      </c>
      <c r="B914" s="321"/>
      <c r="C914" s="321"/>
      <c r="D914" s="321"/>
      <c r="E914" s="195">
        <f>+E911+E878+E852+E816</f>
        <v>13190082</v>
      </c>
      <c r="F914" s="195">
        <f aca="true" t="shared" si="45" ref="F914:U914">+F911+F878+F852+F816</f>
        <v>129390</v>
      </c>
      <c r="G914" s="195">
        <f t="shared" si="45"/>
        <v>0</v>
      </c>
      <c r="H914" s="195">
        <f t="shared" si="45"/>
        <v>1790000</v>
      </c>
      <c r="I914" s="195">
        <f t="shared" si="45"/>
        <v>500000</v>
      </c>
      <c r="J914" s="195">
        <f t="shared" si="45"/>
        <v>915797</v>
      </c>
      <c r="K914" s="195">
        <f t="shared" si="45"/>
        <v>0</v>
      </c>
      <c r="L914" s="195">
        <f t="shared" si="45"/>
        <v>3610000</v>
      </c>
      <c r="M914" s="195">
        <f t="shared" si="45"/>
        <v>0</v>
      </c>
      <c r="N914" s="195">
        <f t="shared" si="45"/>
        <v>1607765</v>
      </c>
      <c r="O914" s="195">
        <f t="shared" si="45"/>
        <v>0</v>
      </c>
      <c r="P914" s="195">
        <f t="shared" si="45"/>
        <v>2400000</v>
      </c>
      <c r="Q914" s="195">
        <f t="shared" si="45"/>
        <v>0</v>
      </c>
      <c r="R914" s="195">
        <f t="shared" si="45"/>
        <v>1937130</v>
      </c>
      <c r="S914" s="195">
        <f t="shared" si="45"/>
        <v>0</v>
      </c>
      <c r="T914" s="195">
        <f t="shared" si="45"/>
        <v>300000</v>
      </c>
      <c r="U914" s="206">
        <f t="shared" si="45"/>
        <v>0</v>
      </c>
    </row>
    <row r="915" spans="1:21" ht="49.5" customHeight="1">
      <c r="A915" s="88"/>
      <c r="B915" s="88"/>
      <c r="C915" s="88"/>
      <c r="D915" s="88"/>
      <c r="E915" s="94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</row>
    <row r="916" ht="49.5" customHeight="1" thickBot="1">
      <c r="F916" s="64"/>
    </row>
    <row r="917" spans="6:21" s="30" customFormat="1" ht="55.5" customHeight="1" thickBot="1" thickTop="1">
      <c r="F917" s="322" t="s">
        <v>343</v>
      </c>
      <c r="G917" s="323"/>
      <c r="H917" s="323"/>
      <c r="I917" s="323"/>
      <c r="J917" s="323"/>
      <c r="K917" s="323"/>
      <c r="L917" s="323"/>
      <c r="M917" s="323"/>
      <c r="N917" s="323"/>
      <c r="O917" s="323"/>
      <c r="P917" s="323"/>
      <c r="Q917" s="323"/>
      <c r="R917" s="323"/>
      <c r="S917" s="323"/>
      <c r="T917" s="323"/>
      <c r="U917" s="324"/>
    </row>
    <row r="918" spans="6:21" ht="49.5" customHeight="1" thickBot="1" thickTop="1">
      <c r="F918" s="325">
        <v>2004</v>
      </c>
      <c r="G918" s="325"/>
      <c r="H918" s="325"/>
      <c r="I918" s="325"/>
      <c r="J918" s="325">
        <v>2005</v>
      </c>
      <c r="K918" s="325"/>
      <c r="L918" s="325"/>
      <c r="M918" s="325"/>
      <c r="N918" s="325">
        <v>2006</v>
      </c>
      <c r="O918" s="325"/>
      <c r="P918" s="325"/>
      <c r="Q918" s="325"/>
      <c r="R918" s="325">
        <v>2007</v>
      </c>
      <c r="S918" s="325"/>
      <c r="T918" s="325"/>
      <c r="U918" s="325"/>
    </row>
    <row r="919" spans="6:21" ht="49.5" customHeight="1" thickBot="1" thickTop="1">
      <c r="F919" s="108" t="s">
        <v>342</v>
      </c>
      <c r="G919" s="108" t="s">
        <v>395</v>
      </c>
      <c r="H919" s="108" t="s">
        <v>396</v>
      </c>
      <c r="I919" s="108" t="s">
        <v>245</v>
      </c>
      <c r="J919" s="108" t="s">
        <v>342</v>
      </c>
      <c r="K919" s="108" t="s">
        <v>395</v>
      </c>
      <c r="L919" s="108" t="s">
        <v>396</v>
      </c>
      <c r="M919" s="108" t="s">
        <v>245</v>
      </c>
      <c r="N919" s="108" t="s">
        <v>342</v>
      </c>
      <c r="O919" s="108" t="s">
        <v>395</v>
      </c>
      <c r="P919" s="108" t="s">
        <v>396</v>
      </c>
      <c r="Q919" s="108" t="s">
        <v>245</v>
      </c>
      <c r="R919" s="108" t="s">
        <v>342</v>
      </c>
      <c r="S919" s="108" t="s">
        <v>395</v>
      </c>
      <c r="T919" s="108" t="s">
        <v>396</v>
      </c>
      <c r="U919" s="108" t="s">
        <v>245</v>
      </c>
    </row>
    <row r="920" spans="1:21" s="200" customFormat="1" ht="109.5" customHeight="1" thickBot="1" thickTop="1">
      <c r="A920" s="317" t="s">
        <v>722</v>
      </c>
      <c r="B920" s="318"/>
      <c r="C920" s="318"/>
      <c r="D920" s="319"/>
      <c r="E920" s="201">
        <f>SUM(H920:U920)</f>
        <v>2519754</v>
      </c>
      <c r="F920" s="202"/>
      <c r="G920" s="202"/>
      <c r="H920" s="202">
        <f>291906*2</f>
        <v>583812</v>
      </c>
      <c r="I920" s="202"/>
      <c r="J920" s="202"/>
      <c r="K920" s="202"/>
      <c r="L920" s="202">
        <f>334298*2</f>
        <v>668596</v>
      </c>
      <c r="M920" s="202"/>
      <c r="N920" s="202"/>
      <c r="O920" s="202"/>
      <c r="P920" s="202">
        <f>320460*2</f>
        <v>640920</v>
      </c>
      <c r="Q920" s="202"/>
      <c r="R920" s="202"/>
      <c r="S920" s="202"/>
      <c r="T920" s="202">
        <f>313213*2</f>
        <v>626426</v>
      </c>
      <c r="U920" s="203"/>
    </row>
    <row r="921" spans="1:21" s="200" customFormat="1" ht="90.75" customHeight="1" thickBot="1">
      <c r="A921" s="311" t="s">
        <v>106</v>
      </c>
      <c r="B921" s="312"/>
      <c r="C921" s="312"/>
      <c r="D921" s="313"/>
      <c r="E921" s="204">
        <f aca="true" t="shared" si="46" ref="E921:U921">+E32+E64+E98+E132+E168+E202+E256+E292+E318+E345+E368+E394+E422+E466+E500+E537+E573+E610+E644+E677+E716+E748+E782+E816+E852+E911+E878+E920</f>
        <v>54904240</v>
      </c>
      <c r="F921" s="204">
        <f t="shared" si="46"/>
        <v>2312099</v>
      </c>
      <c r="G921" s="204">
        <f t="shared" si="46"/>
        <v>3780964</v>
      </c>
      <c r="H921" s="204">
        <f t="shared" si="46"/>
        <v>5838119</v>
      </c>
      <c r="I921" s="204">
        <f t="shared" si="46"/>
        <v>528732</v>
      </c>
      <c r="J921" s="204">
        <f t="shared" si="46"/>
        <v>3096215</v>
      </c>
      <c r="K921" s="204">
        <f t="shared" si="46"/>
        <v>4045631</v>
      </c>
      <c r="L921" s="204">
        <f t="shared" si="46"/>
        <v>6685965</v>
      </c>
      <c r="M921" s="204">
        <f t="shared" si="46"/>
        <v>0</v>
      </c>
      <c r="N921" s="204">
        <f t="shared" si="46"/>
        <v>3160921</v>
      </c>
      <c r="O921" s="204">
        <f t="shared" si="46"/>
        <v>4320735</v>
      </c>
      <c r="P921" s="204">
        <f t="shared" si="46"/>
        <v>6409192</v>
      </c>
      <c r="Q921" s="204">
        <f t="shared" si="46"/>
        <v>0</v>
      </c>
      <c r="R921" s="204">
        <f t="shared" si="46"/>
        <v>3855509</v>
      </c>
      <c r="S921" s="204">
        <f t="shared" si="46"/>
        <v>4605898</v>
      </c>
      <c r="T921" s="204">
        <f t="shared" si="46"/>
        <v>6264260</v>
      </c>
      <c r="U921" s="204">
        <f t="shared" si="46"/>
        <v>0</v>
      </c>
    </row>
    <row r="922" spans="5:6" ht="49.5" customHeight="1" thickTop="1">
      <c r="E922" s="4">
        <v>54904240</v>
      </c>
      <c r="F922" s="64">
        <f>+E921-E922</f>
        <v>0</v>
      </c>
    </row>
    <row r="923" spans="5:9" ht="49.5" customHeight="1">
      <c r="E923" s="64"/>
      <c r="F923" s="64"/>
      <c r="I923" s="64"/>
    </row>
    <row r="924" spans="5:6" ht="49.5" customHeight="1">
      <c r="E924" s="116"/>
      <c r="F924" s="64"/>
    </row>
  </sheetData>
  <mergeCells count="499">
    <mergeCell ref="A644:D644"/>
    <mergeCell ref="C652:C654"/>
    <mergeCell ref="D652:D654"/>
    <mergeCell ref="A677:D677"/>
    <mergeCell ref="A647:B647"/>
    <mergeCell ref="C656:C658"/>
    <mergeCell ref="B656:B658"/>
    <mergeCell ref="F917:U917"/>
    <mergeCell ref="F918:I918"/>
    <mergeCell ref="J918:M918"/>
    <mergeCell ref="N918:Q918"/>
    <mergeCell ref="R918:U918"/>
    <mergeCell ref="A921:D921"/>
    <mergeCell ref="A818:D818"/>
    <mergeCell ref="A854:D854"/>
    <mergeCell ref="A880:D880"/>
    <mergeCell ref="B832:B833"/>
    <mergeCell ref="C864:C866"/>
    <mergeCell ref="B875:B876"/>
    <mergeCell ref="A911:D911"/>
    <mergeCell ref="A920:D920"/>
    <mergeCell ref="A914:D914"/>
    <mergeCell ref="D686:D688"/>
    <mergeCell ref="A573:D573"/>
    <mergeCell ref="B582:C582"/>
    <mergeCell ref="B618:B620"/>
    <mergeCell ref="B625:B626"/>
    <mergeCell ref="B590:B591"/>
    <mergeCell ref="A612:D612"/>
    <mergeCell ref="B592:B593"/>
    <mergeCell ref="A618:A620"/>
    <mergeCell ref="A681:B681"/>
    <mergeCell ref="A500:D500"/>
    <mergeCell ref="D431:D433"/>
    <mergeCell ref="B686:B688"/>
    <mergeCell ref="A587:A588"/>
    <mergeCell ref="B551:B552"/>
    <mergeCell ref="A579:B579"/>
    <mergeCell ref="A646:D646"/>
    <mergeCell ref="C584:C586"/>
    <mergeCell ref="D584:D586"/>
    <mergeCell ref="A575:D575"/>
    <mergeCell ref="B402:B404"/>
    <mergeCell ref="A259:B259"/>
    <mergeCell ref="A340:A341"/>
    <mergeCell ref="A345:D345"/>
    <mergeCell ref="D376:D378"/>
    <mergeCell ref="A321:B321"/>
    <mergeCell ref="D353:D355"/>
    <mergeCell ref="A368:D368"/>
    <mergeCell ref="A353:A355"/>
    <mergeCell ref="B353:B355"/>
    <mergeCell ref="A67:B67"/>
    <mergeCell ref="A66:D66"/>
    <mergeCell ref="C75:C76"/>
    <mergeCell ref="A72:A74"/>
    <mergeCell ref="A347:D347"/>
    <mergeCell ref="A348:B348"/>
    <mergeCell ref="C353:C355"/>
    <mergeCell ref="B376:B378"/>
    <mergeCell ref="D402:D404"/>
    <mergeCell ref="A27:A29"/>
    <mergeCell ref="B27:B29"/>
    <mergeCell ref="B144:B145"/>
    <mergeCell ref="A144:A145"/>
    <mergeCell ref="B141:B143"/>
    <mergeCell ref="A136:B136"/>
    <mergeCell ref="B105:C105"/>
    <mergeCell ref="B78:B82"/>
    <mergeCell ref="A102:B102"/>
    <mergeCell ref="E300:E302"/>
    <mergeCell ref="E83:E84"/>
    <mergeCell ref="E111:E113"/>
    <mergeCell ref="E107:E109"/>
    <mergeCell ref="A99:U99"/>
    <mergeCell ref="E213:E215"/>
    <mergeCell ref="A258:D258"/>
    <mergeCell ref="A107:A109"/>
    <mergeCell ref="E241:E243"/>
    <mergeCell ref="E148:E149"/>
    <mergeCell ref="C83:C84"/>
    <mergeCell ref="E27:E29"/>
    <mergeCell ref="E62:E63"/>
    <mergeCell ref="E72:E74"/>
    <mergeCell ref="E56:E58"/>
    <mergeCell ref="C10:C11"/>
    <mergeCell ref="E10:E11"/>
    <mergeCell ref="E18:E20"/>
    <mergeCell ref="E24:E26"/>
    <mergeCell ref="E141:E143"/>
    <mergeCell ref="E144:E146"/>
    <mergeCell ref="A30:A31"/>
    <mergeCell ref="A32:D32"/>
    <mergeCell ref="E30:E31"/>
    <mergeCell ref="E44:E45"/>
    <mergeCell ref="B40:B42"/>
    <mergeCell ref="B30:B31"/>
    <mergeCell ref="A98:D98"/>
    <mergeCell ref="B107:B109"/>
    <mergeCell ref="C405:C406"/>
    <mergeCell ref="B85:B86"/>
    <mergeCell ref="B283:B284"/>
    <mergeCell ref="C311:C312"/>
    <mergeCell ref="A396:D396"/>
    <mergeCell ref="A376:A378"/>
    <mergeCell ref="A320:D320"/>
    <mergeCell ref="A235:D235"/>
    <mergeCell ref="B405:B406"/>
    <mergeCell ref="A405:A406"/>
    <mergeCell ref="A1:D1"/>
    <mergeCell ref="A56:A57"/>
    <mergeCell ref="A34:D34"/>
    <mergeCell ref="B5:C5"/>
    <mergeCell ref="D30:D31"/>
    <mergeCell ref="C27:C29"/>
    <mergeCell ref="C24:C26"/>
    <mergeCell ref="A21:A22"/>
    <mergeCell ref="A24:A26"/>
    <mergeCell ref="B24:B26"/>
    <mergeCell ref="A893:A897"/>
    <mergeCell ref="A250:A251"/>
    <mergeCell ref="A831:A833"/>
    <mergeCell ref="A873:A874"/>
    <mergeCell ref="A512:A513"/>
    <mergeCell ref="A549:A550"/>
    <mergeCell ref="A326:A328"/>
    <mergeCell ref="A294:D294"/>
    <mergeCell ref="D886:D888"/>
    <mergeCell ref="A370:D370"/>
    <mergeCell ref="C549:C550"/>
    <mergeCell ref="C790:C792"/>
    <mergeCell ref="B409:B411"/>
    <mergeCell ref="A425:D425"/>
    <mergeCell ref="A470:B470"/>
    <mergeCell ref="B431:B433"/>
    <mergeCell ref="B414:B415"/>
    <mergeCell ref="D509:D511"/>
    <mergeCell ref="A578:D578"/>
    <mergeCell ref="D546:D548"/>
    <mergeCell ref="B797:B798"/>
    <mergeCell ref="B776:B777"/>
    <mergeCell ref="A784:D784"/>
    <mergeCell ref="C778:C779"/>
    <mergeCell ref="D790:D792"/>
    <mergeCell ref="C797:C798"/>
    <mergeCell ref="A797:A798"/>
    <mergeCell ref="A790:A792"/>
    <mergeCell ref="A785:B785"/>
    <mergeCell ref="C776:C777"/>
    <mergeCell ref="E546:E548"/>
    <mergeCell ref="A680:D680"/>
    <mergeCell ref="A720:D720"/>
    <mergeCell ref="A686:A688"/>
    <mergeCell ref="C686:C688"/>
    <mergeCell ref="E652:E654"/>
    <mergeCell ref="E618:E620"/>
    <mergeCell ref="E584:E586"/>
    <mergeCell ref="A652:A654"/>
    <mergeCell ref="B652:B654"/>
    <mergeCell ref="A751:D751"/>
    <mergeCell ref="B729:B731"/>
    <mergeCell ref="C729:C731"/>
    <mergeCell ref="D726:D728"/>
    <mergeCell ref="B407:B408"/>
    <mergeCell ref="A469:D469"/>
    <mergeCell ref="A503:D503"/>
    <mergeCell ref="A475:A477"/>
    <mergeCell ref="D475:D477"/>
    <mergeCell ref="C475:C477"/>
    <mergeCell ref="B475:B477"/>
    <mergeCell ref="A426:B426"/>
    <mergeCell ref="A431:A433"/>
    <mergeCell ref="C431:C433"/>
    <mergeCell ref="J510:M510"/>
    <mergeCell ref="N510:Q510"/>
    <mergeCell ref="B72:B74"/>
    <mergeCell ref="C72:C74"/>
    <mergeCell ref="D107:D109"/>
    <mergeCell ref="C107:C109"/>
    <mergeCell ref="C112:C113"/>
    <mergeCell ref="A207:D207"/>
    <mergeCell ref="C141:C143"/>
    <mergeCell ref="C376:C378"/>
    <mergeCell ref="F546:U546"/>
    <mergeCell ref="F547:I547"/>
    <mergeCell ref="J547:M547"/>
    <mergeCell ref="N547:Q547"/>
    <mergeCell ref="R547:U547"/>
    <mergeCell ref="F353:U353"/>
    <mergeCell ref="F354:I354"/>
    <mergeCell ref="J354:M354"/>
    <mergeCell ref="N354:Q354"/>
    <mergeCell ref="R354:U354"/>
    <mergeCell ref="A886:A888"/>
    <mergeCell ref="B886:B888"/>
    <mergeCell ref="C886:C888"/>
    <mergeCell ref="B858:C858"/>
    <mergeCell ref="A881:B881"/>
    <mergeCell ref="A878:D878"/>
    <mergeCell ref="B883:C883"/>
    <mergeCell ref="C860:C862"/>
    <mergeCell ref="A860:A862"/>
    <mergeCell ref="B884:C884"/>
    <mergeCell ref="E886:E888"/>
    <mergeCell ref="D757:D759"/>
    <mergeCell ref="D860:D862"/>
    <mergeCell ref="E860:E862"/>
    <mergeCell ref="E824:E826"/>
    <mergeCell ref="E790:E792"/>
    <mergeCell ref="E757:E759"/>
    <mergeCell ref="E864:E865"/>
    <mergeCell ref="D824:D826"/>
    <mergeCell ref="F886:U886"/>
    <mergeCell ref="F887:I887"/>
    <mergeCell ref="J887:M887"/>
    <mergeCell ref="N887:Q887"/>
    <mergeCell ref="R887:U887"/>
    <mergeCell ref="F860:U860"/>
    <mergeCell ref="F861:I861"/>
    <mergeCell ref="J861:M861"/>
    <mergeCell ref="N861:Q861"/>
    <mergeCell ref="R861:U861"/>
    <mergeCell ref="F824:U824"/>
    <mergeCell ref="F825:I825"/>
    <mergeCell ref="J825:M825"/>
    <mergeCell ref="N825:Q825"/>
    <mergeCell ref="R825:U825"/>
    <mergeCell ref="F790:U790"/>
    <mergeCell ref="F791:I791"/>
    <mergeCell ref="J791:M791"/>
    <mergeCell ref="N791:Q791"/>
    <mergeCell ref="R791:U791"/>
    <mergeCell ref="F757:U757"/>
    <mergeCell ref="F758:I758"/>
    <mergeCell ref="J758:M758"/>
    <mergeCell ref="N758:Q758"/>
    <mergeCell ref="R758:U758"/>
    <mergeCell ref="B890:B891"/>
    <mergeCell ref="A889:A891"/>
    <mergeCell ref="A782:D782"/>
    <mergeCell ref="B773:B775"/>
    <mergeCell ref="C773:C775"/>
    <mergeCell ref="A855:B855"/>
    <mergeCell ref="B857:C857"/>
    <mergeCell ref="A819:B819"/>
    <mergeCell ref="B824:B826"/>
    <mergeCell ref="C780:C781"/>
    <mergeCell ref="E726:E728"/>
    <mergeCell ref="F726:U726"/>
    <mergeCell ref="F727:I727"/>
    <mergeCell ref="J727:M727"/>
    <mergeCell ref="N727:Q727"/>
    <mergeCell ref="R727:U727"/>
    <mergeCell ref="C824:C826"/>
    <mergeCell ref="E686:E688"/>
    <mergeCell ref="F686:U686"/>
    <mergeCell ref="F687:I687"/>
    <mergeCell ref="J687:M687"/>
    <mergeCell ref="N687:Q687"/>
    <mergeCell ref="R687:U687"/>
    <mergeCell ref="B788:C788"/>
    <mergeCell ref="A816:D816"/>
    <mergeCell ref="A718:D718"/>
    <mergeCell ref="F652:U652"/>
    <mergeCell ref="F653:I653"/>
    <mergeCell ref="J653:M653"/>
    <mergeCell ref="N653:Q653"/>
    <mergeCell ref="R653:U653"/>
    <mergeCell ref="F618:U618"/>
    <mergeCell ref="F619:I619"/>
    <mergeCell ref="J619:M619"/>
    <mergeCell ref="N619:Q619"/>
    <mergeCell ref="R619:U619"/>
    <mergeCell ref="F584:U584"/>
    <mergeCell ref="F585:I585"/>
    <mergeCell ref="J585:M585"/>
    <mergeCell ref="N585:Q585"/>
    <mergeCell ref="R585:U585"/>
    <mergeCell ref="R510:U510"/>
    <mergeCell ref="E475:E477"/>
    <mergeCell ref="F475:U475"/>
    <mergeCell ref="F476:I476"/>
    <mergeCell ref="J476:M476"/>
    <mergeCell ref="N476:Q476"/>
    <mergeCell ref="R476:U476"/>
    <mergeCell ref="E509:E511"/>
    <mergeCell ref="F509:U509"/>
    <mergeCell ref="F510:I510"/>
    <mergeCell ref="E431:E433"/>
    <mergeCell ref="F431:U431"/>
    <mergeCell ref="F432:I432"/>
    <mergeCell ref="J432:M432"/>
    <mergeCell ref="N432:Q432"/>
    <mergeCell ref="R432:U432"/>
    <mergeCell ref="F402:U402"/>
    <mergeCell ref="F403:I403"/>
    <mergeCell ref="J403:M403"/>
    <mergeCell ref="N403:Q403"/>
    <mergeCell ref="R403:U403"/>
    <mergeCell ref="F376:U376"/>
    <mergeCell ref="F377:I377"/>
    <mergeCell ref="J377:M377"/>
    <mergeCell ref="N377:Q377"/>
    <mergeCell ref="R377:U377"/>
    <mergeCell ref="F326:U326"/>
    <mergeCell ref="F327:I327"/>
    <mergeCell ref="J327:M327"/>
    <mergeCell ref="N327:Q327"/>
    <mergeCell ref="R327:U327"/>
    <mergeCell ref="R301:U301"/>
    <mergeCell ref="F241:U241"/>
    <mergeCell ref="F242:I242"/>
    <mergeCell ref="J242:M242"/>
    <mergeCell ref="N242:Q242"/>
    <mergeCell ref="R242:U242"/>
    <mergeCell ref="F300:U300"/>
    <mergeCell ref="F301:I301"/>
    <mergeCell ref="J301:M301"/>
    <mergeCell ref="N301:Q301"/>
    <mergeCell ref="R8:U8"/>
    <mergeCell ref="E264:E266"/>
    <mergeCell ref="F264:U264"/>
    <mergeCell ref="D241:D243"/>
    <mergeCell ref="F265:I265"/>
    <mergeCell ref="J265:M265"/>
    <mergeCell ref="N265:Q265"/>
    <mergeCell ref="R265:U265"/>
    <mergeCell ref="E247:E248"/>
    <mergeCell ref="E244:E245"/>
    <mergeCell ref="F41:I41"/>
    <mergeCell ref="F7:U7"/>
    <mergeCell ref="A7:A9"/>
    <mergeCell ref="B7:B9"/>
    <mergeCell ref="C7:C9"/>
    <mergeCell ref="D7:D9"/>
    <mergeCell ref="E7:E9"/>
    <mergeCell ref="F8:I8"/>
    <mergeCell ref="J8:M8"/>
    <mergeCell ref="N8:Q8"/>
    <mergeCell ref="R73:U73"/>
    <mergeCell ref="N41:Q41"/>
    <mergeCell ref="R41:U41"/>
    <mergeCell ref="A50:A51"/>
    <mergeCell ref="B50:B51"/>
    <mergeCell ref="E40:E42"/>
    <mergeCell ref="C40:C42"/>
    <mergeCell ref="D40:D42"/>
    <mergeCell ref="E50:E52"/>
    <mergeCell ref="F40:U40"/>
    <mergeCell ref="J41:M41"/>
    <mergeCell ref="F107:U107"/>
    <mergeCell ref="F108:I108"/>
    <mergeCell ref="J108:M108"/>
    <mergeCell ref="N108:Q108"/>
    <mergeCell ref="R108:U108"/>
    <mergeCell ref="F72:U72"/>
    <mergeCell ref="F73:I73"/>
    <mergeCell ref="J73:M73"/>
    <mergeCell ref="N73:Q73"/>
    <mergeCell ref="F141:U141"/>
    <mergeCell ref="F142:I142"/>
    <mergeCell ref="J142:M142"/>
    <mergeCell ref="N142:Q142"/>
    <mergeCell ref="R142:U142"/>
    <mergeCell ref="N178:Q178"/>
    <mergeCell ref="R178:U178"/>
    <mergeCell ref="E177:E179"/>
    <mergeCell ref="F177:U177"/>
    <mergeCell ref="F178:I178"/>
    <mergeCell ref="J178:M178"/>
    <mergeCell ref="F213:U213"/>
    <mergeCell ref="F214:I214"/>
    <mergeCell ref="J214:M214"/>
    <mergeCell ref="N214:Q214"/>
    <mergeCell ref="R214:U214"/>
    <mergeCell ref="B18:B19"/>
    <mergeCell ref="C56:C57"/>
    <mergeCell ref="D72:D74"/>
    <mergeCell ref="A35:B35"/>
    <mergeCell ref="C18:C19"/>
    <mergeCell ref="B59:B61"/>
    <mergeCell ref="A59:A61"/>
    <mergeCell ref="C30:C31"/>
    <mergeCell ref="A40:A42"/>
    <mergeCell ref="A64:D64"/>
    <mergeCell ref="B111:B112"/>
    <mergeCell ref="A147:A150"/>
    <mergeCell ref="B148:B150"/>
    <mergeCell ref="A213:A215"/>
    <mergeCell ref="B213:B215"/>
    <mergeCell ref="C213:C215"/>
    <mergeCell ref="D213:D215"/>
    <mergeCell ref="B177:B179"/>
    <mergeCell ref="C177:C179"/>
    <mergeCell ref="A202:D202"/>
    <mergeCell ref="D177:D179"/>
    <mergeCell ref="B264:B266"/>
    <mergeCell ref="D326:D328"/>
    <mergeCell ref="A318:D318"/>
    <mergeCell ref="A233:D233"/>
    <mergeCell ref="A244:A245"/>
    <mergeCell ref="B244:B245"/>
    <mergeCell ref="A252:A253"/>
    <mergeCell ref="A255:D255"/>
    <mergeCell ref="B247:B249"/>
    <mergeCell ref="A247:A248"/>
    <mergeCell ref="A311:A313"/>
    <mergeCell ref="A241:A243"/>
    <mergeCell ref="C618:C620"/>
    <mergeCell ref="B312:B313"/>
    <mergeCell ref="A541:B541"/>
    <mergeCell ref="A584:A586"/>
    <mergeCell ref="B584:B586"/>
    <mergeCell ref="A422:D422"/>
    <mergeCell ref="A466:D466"/>
    <mergeCell ref="C264:C266"/>
    <mergeCell ref="A300:A302"/>
    <mergeCell ref="B300:B302"/>
    <mergeCell ref="B280:B281"/>
    <mergeCell ref="C300:C302"/>
    <mergeCell ref="B298:C298"/>
    <mergeCell ref="A292:D292"/>
    <mergeCell ref="D300:D302"/>
    <mergeCell ref="A295:B295"/>
    <mergeCell ref="B241:B243"/>
    <mergeCell ref="C241:C243"/>
    <mergeCell ref="C402:C404"/>
    <mergeCell ref="B429:C429"/>
    <mergeCell ref="A256:D256"/>
    <mergeCell ref="A329:A330"/>
    <mergeCell ref="B326:B328"/>
    <mergeCell ref="C326:C328"/>
    <mergeCell ref="D264:D266"/>
    <mergeCell ref="A264:A266"/>
    <mergeCell ref="A236:B236"/>
    <mergeCell ref="A132:D132"/>
    <mergeCell ref="A208:B208"/>
    <mergeCell ref="D141:D143"/>
    <mergeCell ref="C144:C145"/>
    <mergeCell ref="A172:B172"/>
    <mergeCell ref="A141:A143"/>
    <mergeCell ref="A168:D168"/>
    <mergeCell ref="A204:D204"/>
    <mergeCell ref="A177:A179"/>
    <mergeCell ref="A394:D394"/>
    <mergeCell ref="A397:B397"/>
    <mergeCell ref="A402:A404"/>
    <mergeCell ref="D618:D620"/>
    <mergeCell ref="A613:B613"/>
    <mergeCell ref="C509:C511"/>
    <mergeCell ref="B544:C544"/>
    <mergeCell ref="A546:A548"/>
    <mergeCell ref="A504:B504"/>
    <mergeCell ref="B509:B511"/>
    <mergeCell ref="B787:C787"/>
    <mergeCell ref="B726:B728"/>
    <mergeCell ref="C726:C728"/>
    <mergeCell ref="A748:D748"/>
    <mergeCell ref="B757:B759"/>
    <mergeCell ref="B769:B770"/>
    <mergeCell ref="C769:C770"/>
    <mergeCell ref="A726:A728"/>
    <mergeCell ref="C757:C759"/>
    <mergeCell ref="A757:A759"/>
    <mergeCell ref="E283:E284"/>
    <mergeCell ref="E405:E406"/>
    <mergeCell ref="E407:E408"/>
    <mergeCell ref="E409:E411"/>
    <mergeCell ref="E285:E286"/>
    <mergeCell ref="E329:E330"/>
    <mergeCell ref="E353:E355"/>
    <mergeCell ref="E402:E404"/>
    <mergeCell ref="E376:E378"/>
    <mergeCell ref="E326:E328"/>
    <mergeCell ref="E549:E550"/>
    <mergeCell ref="A371:B371"/>
    <mergeCell ref="B250:B251"/>
    <mergeCell ref="B723:C723"/>
    <mergeCell ref="A716:D716"/>
    <mergeCell ref="B507:C507"/>
    <mergeCell ref="C414:C415"/>
    <mergeCell ref="C409:C411"/>
    <mergeCell ref="A610:D610"/>
    <mergeCell ref="B324:C324"/>
    <mergeCell ref="A540:D540"/>
    <mergeCell ref="A509:A511"/>
    <mergeCell ref="C546:C548"/>
    <mergeCell ref="A537:D537"/>
    <mergeCell ref="B546:B548"/>
    <mergeCell ref="A868:A869"/>
    <mergeCell ref="A721:B721"/>
    <mergeCell ref="B821:C821"/>
    <mergeCell ref="B822:C822"/>
    <mergeCell ref="A852:D852"/>
    <mergeCell ref="A760:A761"/>
    <mergeCell ref="B860:B862"/>
    <mergeCell ref="A752:B752"/>
    <mergeCell ref="A824:A826"/>
    <mergeCell ref="B790:B792"/>
  </mergeCells>
  <printOptions horizontalCentered="1" verticalCentered="1"/>
  <pageMargins left="1.3779527559055118" right="0" top="0" bottom="0" header="0" footer="0"/>
  <pageSetup horizontalDpi="300" verticalDpi="300" orientation="landscape" paperSize="5" scale="12" r:id="rId1"/>
  <rowBreaks count="27" manualBreakCount="27">
    <brk id="32" max="255" man="1"/>
    <brk id="64" max="255" man="1"/>
    <brk id="99" max="255" man="1"/>
    <brk id="133" max="255" man="1"/>
    <brk id="169" max="255" man="1"/>
    <brk id="205" max="255" man="1"/>
    <brk id="233" max="255" man="1"/>
    <brk id="256" max="255" man="1"/>
    <brk id="292" max="255" man="1"/>
    <brk id="318" max="255" man="1"/>
    <brk id="345" max="255" man="1"/>
    <brk id="368" max="255" man="1"/>
    <brk id="394" max="255" man="1"/>
    <brk id="423" max="255" man="1"/>
    <brk id="467" max="255" man="1"/>
    <brk id="501" max="255" man="1"/>
    <brk id="538" max="255" man="1"/>
    <brk id="576" max="255" man="1"/>
    <brk id="610" max="255" man="1"/>
    <brk id="644" max="255" man="1"/>
    <brk id="678" max="255" man="1"/>
    <brk id="718" max="255" man="1"/>
    <brk id="749" max="255" man="1"/>
    <brk id="782" max="255" man="1"/>
    <brk id="816" max="255" man="1"/>
    <brk id="852" max="255" man="1"/>
    <brk id="8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95"/>
  <sheetViews>
    <sheetView view="pageBreakPreview" zoomScale="50" zoomScaleNormal="65" zoomScaleSheetLayoutView="50" workbookViewId="0" topLeftCell="A1">
      <selection activeCell="A1" sqref="A1:F1"/>
    </sheetView>
  </sheetViews>
  <sheetFormatPr defaultColWidth="11.421875" defaultRowHeight="12.75"/>
  <cols>
    <col min="1" max="1" width="7.28125" style="120" customWidth="1"/>
    <col min="2" max="2" width="103.140625" style="118" customWidth="1"/>
    <col min="3" max="3" width="7.00390625" style="120" bestFit="1" customWidth="1"/>
    <col min="4" max="4" width="95.28125" style="118" customWidth="1"/>
    <col min="5" max="5" width="9.57421875" style="120" customWidth="1"/>
    <col min="6" max="6" width="111.28125" style="118" customWidth="1"/>
    <col min="7" max="16384" width="11.421875" style="118" customWidth="1"/>
  </cols>
  <sheetData>
    <row r="1" spans="1:6" ht="23.25">
      <c r="A1" s="335" t="s">
        <v>864</v>
      </c>
      <c r="B1" s="335"/>
      <c r="C1" s="335"/>
      <c r="D1" s="335"/>
      <c r="E1" s="335"/>
      <c r="F1" s="335"/>
    </row>
    <row r="2" spans="1:6" ht="23.25" customHeight="1">
      <c r="A2" s="117"/>
      <c r="B2" s="117"/>
      <c r="C2" s="117"/>
      <c r="D2" s="117"/>
      <c r="E2" s="117"/>
      <c r="F2" s="117"/>
    </row>
    <row r="3" spans="1:6" ht="52.5">
      <c r="A3" s="179" t="s">
        <v>206</v>
      </c>
      <c r="B3" s="180" t="s">
        <v>989</v>
      </c>
      <c r="C3" s="119"/>
      <c r="D3" s="119"/>
      <c r="E3" s="117"/>
      <c r="F3" s="117"/>
    </row>
    <row r="4" spans="1:6" ht="20.25">
      <c r="A4" s="119"/>
      <c r="B4" s="119"/>
      <c r="C4" s="119"/>
      <c r="D4" s="119"/>
      <c r="E4" s="117"/>
      <c r="F4" s="117"/>
    </row>
    <row r="5" spans="1:6" ht="32.25" customHeight="1">
      <c r="A5" s="333" t="s">
        <v>990</v>
      </c>
      <c r="B5" s="333"/>
      <c r="D5" s="121"/>
      <c r="F5" s="121"/>
    </row>
    <row r="6" spans="1:6" ht="45" customHeight="1">
      <c r="A6" s="331" t="s">
        <v>863</v>
      </c>
      <c r="B6" s="332"/>
      <c r="C6" s="332"/>
      <c r="D6" s="332"/>
      <c r="E6" s="332"/>
      <c r="F6" s="332"/>
    </row>
    <row r="7" spans="1:6" ht="20.25">
      <c r="A7" s="122"/>
      <c r="B7" s="123"/>
      <c r="C7" s="123"/>
      <c r="D7" s="123"/>
      <c r="E7" s="123"/>
      <c r="F7" s="123"/>
    </row>
    <row r="8" spans="1:3" ht="20.25">
      <c r="A8" s="119" t="s">
        <v>230</v>
      </c>
      <c r="B8" s="123"/>
      <c r="C8" s="124"/>
    </row>
    <row r="9" ht="21" thickBot="1">
      <c r="B9" s="122"/>
    </row>
    <row r="10" spans="1:6" ht="20.25">
      <c r="A10" s="327" t="s">
        <v>302</v>
      </c>
      <c r="B10" s="327"/>
      <c r="C10" s="327" t="s">
        <v>303</v>
      </c>
      <c r="D10" s="327"/>
      <c r="E10" s="327" t="s">
        <v>338</v>
      </c>
      <c r="F10" s="327"/>
    </row>
    <row r="11" spans="1:6" ht="21" thickBot="1">
      <c r="A11" s="328"/>
      <c r="B11" s="328"/>
      <c r="C11" s="328"/>
      <c r="D11" s="328"/>
      <c r="E11" s="328"/>
      <c r="F11" s="328"/>
    </row>
    <row r="12" spans="1:6" ht="40.5">
      <c r="A12" s="152" t="s">
        <v>213</v>
      </c>
      <c r="B12" s="336" t="s">
        <v>552</v>
      </c>
      <c r="C12" s="128" t="s">
        <v>966</v>
      </c>
      <c r="D12" s="130" t="s">
        <v>559</v>
      </c>
      <c r="E12" s="128" t="s">
        <v>660</v>
      </c>
      <c r="F12" s="153" t="s">
        <v>846</v>
      </c>
    </row>
    <row r="13" spans="1:6" ht="42" customHeight="1">
      <c r="A13" s="152"/>
      <c r="B13" s="336"/>
      <c r="C13" s="128"/>
      <c r="D13" s="130"/>
      <c r="E13" s="128" t="s">
        <v>661</v>
      </c>
      <c r="F13" s="153" t="s">
        <v>847</v>
      </c>
    </row>
    <row r="14" spans="1:6" ht="93" customHeight="1">
      <c r="A14" s="152"/>
      <c r="B14" s="129"/>
      <c r="C14" s="128" t="s">
        <v>967</v>
      </c>
      <c r="D14" s="130" t="s">
        <v>107</v>
      </c>
      <c r="E14" s="128" t="s">
        <v>967</v>
      </c>
      <c r="F14" s="153" t="s">
        <v>848</v>
      </c>
    </row>
    <row r="15" spans="1:6" ht="57.75" customHeight="1">
      <c r="A15" s="152"/>
      <c r="B15" s="129"/>
      <c r="C15" s="128" t="s">
        <v>651</v>
      </c>
      <c r="D15" s="130" t="s">
        <v>108</v>
      </c>
      <c r="E15" s="128" t="s">
        <v>651</v>
      </c>
      <c r="F15" s="153" t="s">
        <v>90</v>
      </c>
    </row>
    <row r="16" spans="1:6" ht="45" customHeight="1">
      <c r="A16" s="152"/>
      <c r="B16" s="129"/>
      <c r="C16" s="128" t="s">
        <v>658</v>
      </c>
      <c r="D16" s="130" t="s">
        <v>109</v>
      </c>
      <c r="E16" s="128" t="s">
        <v>658</v>
      </c>
      <c r="F16" s="153" t="s">
        <v>91</v>
      </c>
    </row>
    <row r="17" spans="1:6" ht="71.25" customHeight="1">
      <c r="A17" s="152"/>
      <c r="B17" s="129"/>
      <c r="C17" s="128" t="s">
        <v>659</v>
      </c>
      <c r="D17" s="130" t="s">
        <v>110</v>
      </c>
      <c r="E17" s="128" t="s">
        <v>659</v>
      </c>
      <c r="F17" s="153" t="s">
        <v>578</v>
      </c>
    </row>
    <row r="18" spans="1:6" ht="20.25">
      <c r="A18" s="154"/>
      <c r="B18" s="132"/>
      <c r="C18" s="131"/>
      <c r="D18" s="133"/>
      <c r="E18" s="131"/>
      <c r="F18" s="155"/>
    </row>
    <row r="19" spans="1:6" ht="67.5" customHeight="1">
      <c r="A19" s="150" t="s">
        <v>216</v>
      </c>
      <c r="B19" s="127" t="s">
        <v>553</v>
      </c>
      <c r="C19" s="125" t="s">
        <v>216</v>
      </c>
      <c r="D19" s="126" t="s">
        <v>86</v>
      </c>
      <c r="E19" s="125" t="s">
        <v>216</v>
      </c>
      <c r="F19" s="151" t="s">
        <v>920</v>
      </c>
    </row>
    <row r="20" spans="1:6" ht="20.25">
      <c r="A20" s="154"/>
      <c r="B20" s="132"/>
      <c r="C20" s="131"/>
      <c r="D20" s="133"/>
      <c r="E20" s="131"/>
      <c r="F20" s="156"/>
    </row>
    <row r="21" spans="1:6" ht="60.75">
      <c r="A21" s="150" t="s">
        <v>215</v>
      </c>
      <c r="B21" s="127" t="s">
        <v>193</v>
      </c>
      <c r="C21" s="125" t="s">
        <v>529</v>
      </c>
      <c r="D21" s="126" t="s">
        <v>194</v>
      </c>
      <c r="E21" s="125" t="s">
        <v>215</v>
      </c>
      <c r="F21" s="151" t="s">
        <v>195</v>
      </c>
    </row>
    <row r="22" spans="1:6" ht="20.25">
      <c r="A22" s="152"/>
      <c r="B22" s="129"/>
      <c r="C22" s="128" t="s">
        <v>530</v>
      </c>
      <c r="D22" s="130" t="s">
        <v>196</v>
      </c>
      <c r="E22" s="128"/>
      <c r="F22" s="153"/>
    </row>
    <row r="23" spans="1:6" ht="20.25">
      <c r="A23" s="154"/>
      <c r="B23" s="132"/>
      <c r="C23" s="131"/>
      <c r="D23" s="133"/>
      <c r="E23" s="131"/>
      <c r="F23" s="155"/>
    </row>
    <row r="24" spans="1:6" ht="60" customHeight="1">
      <c r="A24" s="150" t="s">
        <v>218</v>
      </c>
      <c r="B24" s="127" t="s">
        <v>554</v>
      </c>
      <c r="C24" s="125" t="s">
        <v>218</v>
      </c>
      <c r="D24" s="126" t="s">
        <v>914</v>
      </c>
      <c r="E24" s="125" t="s">
        <v>218</v>
      </c>
      <c r="F24" s="151" t="s">
        <v>920</v>
      </c>
    </row>
    <row r="25" spans="1:6" ht="20.25">
      <c r="A25" s="154"/>
      <c r="B25" s="132"/>
      <c r="C25" s="131"/>
      <c r="D25" s="133"/>
      <c r="E25" s="131"/>
      <c r="F25" s="155"/>
    </row>
    <row r="26" spans="1:6" ht="60.75">
      <c r="A26" s="150" t="s">
        <v>222</v>
      </c>
      <c r="B26" s="127" t="s">
        <v>555</v>
      </c>
      <c r="C26" s="125" t="s">
        <v>222</v>
      </c>
      <c r="D26" s="126" t="s">
        <v>579</v>
      </c>
      <c r="E26" s="125" t="s">
        <v>222</v>
      </c>
      <c r="F26" s="151" t="s">
        <v>921</v>
      </c>
    </row>
    <row r="27" spans="1:6" ht="20.25">
      <c r="A27" s="154"/>
      <c r="B27" s="132"/>
      <c r="C27" s="131"/>
      <c r="D27" s="133"/>
      <c r="E27" s="131"/>
      <c r="F27" s="155"/>
    </row>
    <row r="28" spans="1:6" ht="40.5">
      <c r="A28" s="150" t="s">
        <v>24</v>
      </c>
      <c r="B28" s="127" t="s">
        <v>556</v>
      </c>
      <c r="C28" s="125" t="s">
        <v>915</v>
      </c>
      <c r="D28" s="126" t="s">
        <v>580</v>
      </c>
      <c r="E28" s="125" t="s">
        <v>922</v>
      </c>
      <c r="F28" s="151" t="s">
        <v>923</v>
      </c>
    </row>
    <row r="29" spans="1:6" ht="81">
      <c r="A29" s="152"/>
      <c r="B29" s="129"/>
      <c r="C29" s="128"/>
      <c r="D29" s="130"/>
      <c r="E29" s="128" t="s">
        <v>924</v>
      </c>
      <c r="F29" s="153" t="s">
        <v>925</v>
      </c>
    </row>
    <row r="30" spans="1:6" ht="40.5">
      <c r="A30" s="152"/>
      <c r="B30" s="129"/>
      <c r="C30" s="128" t="s">
        <v>841</v>
      </c>
      <c r="D30" s="130" t="s">
        <v>89</v>
      </c>
      <c r="E30" s="128" t="s">
        <v>926</v>
      </c>
      <c r="F30" s="153" t="s">
        <v>190</v>
      </c>
    </row>
    <row r="31" spans="1:6" ht="40.5">
      <c r="A31" s="152"/>
      <c r="B31" s="129"/>
      <c r="C31" s="128"/>
      <c r="D31" s="130"/>
      <c r="E31" s="128" t="s">
        <v>927</v>
      </c>
      <c r="F31" s="153" t="s">
        <v>928</v>
      </c>
    </row>
    <row r="32" spans="1:6" ht="20.25">
      <c r="A32" s="154"/>
      <c r="B32" s="132"/>
      <c r="C32" s="131"/>
      <c r="D32" s="133"/>
      <c r="E32" s="131"/>
      <c r="F32" s="155"/>
    </row>
    <row r="33" spans="1:6" ht="60.75">
      <c r="A33" s="150" t="s">
        <v>25</v>
      </c>
      <c r="B33" s="127" t="s">
        <v>87</v>
      </c>
      <c r="C33" s="125" t="s">
        <v>25</v>
      </c>
      <c r="D33" s="126" t="s">
        <v>88</v>
      </c>
      <c r="E33" s="125" t="s">
        <v>25</v>
      </c>
      <c r="F33" s="151" t="s">
        <v>808</v>
      </c>
    </row>
    <row r="34" spans="1:6" ht="20.25">
      <c r="A34" s="154"/>
      <c r="B34" s="132"/>
      <c r="C34" s="131"/>
      <c r="D34" s="133"/>
      <c r="E34" s="131"/>
      <c r="F34" s="155"/>
    </row>
    <row r="35" spans="1:6" ht="60.75">
      <c r="A35" s="150" t="s">
        <v>26</v>
      </c>
      <c r="B35" s="127" t="s">
        <v>557</v>
      </c>
      <c r="C35" s="125" t="s">
        <v>842</v>
      </c>
      <c r="D35" s="126" t="s">
        <v>581</v>
      </c>
      <c r="E35" s="125" t="s">
        <v>842</v>
      </c>
      <c r="F35" s="151" t="s">
        <v>582</v>
      </c>
    </row>
    <row r="36" spans="1:6" ht="40.5">
      <c r="A36" s="152"/>
      <c r="B36" s="129"/>
      <c r="C36" s="128" t="s">
        <v>843</v>
      </c>
      <c r="D36" s="130" t="s">
        <v>844</v>
      </c>
      <c r="E36" s="128" t="s">
        <v>843</v>
      </c>
      <c r="F36" s="153" t="s">
        <v>809</v>
      </c>
    </row>
    <row r="37" spans="1:6" ht="20.25">
      <c r="A37" s="154"/>
      <c r="B37" s="132"/>
      <c r="C37" s="128"/>
      <c r="D37" s="133"/>
      <c r="E37" s="131"/>
      <c r="F37" s="156"/>
    </row>
    <row r="38" spans="1:6" ht="40.5">
      <c r="A38" s="152" t="s">
        <v>104</v>
      </c>
      <c r="B38" s="130" t="s">
        <v>558</v>
      </c>
      <c r="C38" s="125" t="s">
        <v>104</v>
      </c>
      <c r="D38" s="130" t="s">
        <v>845</v>
      </c>
      <c r="E38" s="128" t="s">
        <v>104</v>
      </c>
      <c r="F38" s="153" t="s">
        <v>810</v>
      </c>
    </row>
    <row r="39" spans="1:6" ht="21" thickBot="1">
      <c r="A39" s="181"/>
      <c r="B39" s="136"/>
      <c r="C39" s="159"/>
      <c r="D39" s="136"/>
      <c r="E39" s="182"/>
      <c r="F39" s="160"/>
    </row>
    <row r="40" spans="1:6" ht="23.25">
      <c r="A40" s="335" t="s">
        <v>864</v>
      </c>
      <c r="B40" s="335"/>
      <c r="C40" s="335"/>
      <c r="D40" s="335"/>
      <c r="E40" s="335"/>
      <c r="F40" s="335"/>
    </row>
    <row r="41" spans="1:6" ht="20.25">
      <c r="A41" s="117"/>
      <c r="B41" s="137"/>
      <c r="C41" s="117"/>
      <c r="D41" s="137"/>
      <c r="E41" s="117"/>
      <c r="F41" s="137"/>
    </row>
    <row r="42" spans="1:6" ht="20.25">
      <c r="A42" s="330" t="s">
        <v>231</v>
      </c>
      <c r="B42" s="330"/>
      <c r="C42" s="117"/>
      <c r="D42" s="137"/>
      <c r="E42" s="117"/>
      <c r="F42" s="137"/>
    </row>
    <row r="43" spans="1:6" ht="20.25">
      <c r="A43" s="117"/>
      <c r="B43" s="117"/>
      <c r="C43" s="117"/>
      <c r="D43" s="137"/>
      <c r="E43" s="117"/>
      <c r="F43" s="137"/>
    </row>
    <row r="44" ht="21" thickBot="1">
      <c r="B44" s="121"/>
    </row>
    <row r="45" spans="1:6" ht="20.25">
      <c r="A45" s="327" t="s">
        <v>302</v>
      </c>
      <c r="B45" s="327"/>
      <c r="C45" s="327" t="s">
        <v>303</v>
      </c>
      <c r="D45" s="327"/>
      <c r="E45" s="327" t="s">
        <v>338</v>
      </c>
      <c r="F45" s="327"/>
    </row>
    <row r="46" spans="1:6" ht="21" thickBot="1">
      <c r="A46" s="328"/>
      <c r="B46" s="328"/>
      <c r="C46" s="328"/>
      <c r="D46" s="328"/>
      <c r="E46" s="328"/>
      <c r="F46" s="328"/>
    </row>
    <row r="47" spans="1:6" ht="109.5" customHeight="1">
      <c r="A47" s="152" t="s">
        <v>213</v>
      </c>
      <c r="B47" s="130" t="s">
        <v>305</v>
      </c>
      <c r="C47" s="128" t="s">
        <v>966</v>
      </c>
      <c r="D47" s="130" t="s">
        <v>204</v>
      </c>
      <c r="E47" s="128" t="s">
        <v>966</v>
      </c>
      <c r="F47" s="153" t="s">
        <v>197</v>
      </c>
    </row>
    <row r="48" spans="1:6" ht="109.5" customHeight="1">
      <c r="A48" s="152"/>
      <c r="B48" s="130"/>
      <c r="C48" s="128" t="s">
        <v>967</v>
      </c>
      <c r="D48" s="130" t="s">
        <v>304</v>
      </c>
      <c r="E48" s="128" t="s">
        <v>967</v>
      </c>
      <c r="F48" s="153" t="s">
        <v>968</v>
      </c>
    </row>
    <row r="49" spans="1:6" ht="20.25">
      <c r="A49" s="154"/>
      <c r="B49" s="133"/>
      <c r="C49" s="131"/>
      <c r="D49" s="133"/>
      <c r="E49" s="131"/>
      <c r="F49" s="155"/>
    </row>
    <row r="50" spans="1:6" ht="109.5" customHeight="1">
      <c r="A50" s="152" t="s">
        <v>216</v>
      </c>
      <c r="B50" s="130" t="s">
        <v>306</v>
      </c>
      <c r="C50" s="128" t="s">
        <v>207</v>
      </c>
      <c r="D50" s="130" t="s">
        <v>205</v>
      </c>
      <c r="E50" s="128" t="s">
        <v>207</v>
      </c>
      <c r="F50" s="153" t="s">
        <v>201</v>
      </c>
    </row>
    <row r="51" spans="1:6" ht="109.5" customHeight="1">
      <c r="A51" s="152"/>
      <c r="B51" s="130"/>
      <c r="C51" s="128" t="s">
        <v>206</v>
      </c>
      <c r="D51" s="130" t="s">
        <v>583</v>
      </c>
      <c r="E51" s="128" t="s">
        <v>206</v>
      </c>
      <c r="F51" s="153" t="s">
        <v>210</v>
      </c>
    </row>
    <row r="52" spans="1:6" ht="20.25">
      <c r="A52" s="152"/>
      <c r="B52" s="147"/>
      <c r="C52" s="128"/>
      <c r="D52" s="130"/>
      <c r="E52" s="128"/>
      <c r="F52" s="153"/>
    </row>
    <row r="53" spans="1:6" ht="109.5" customHeight="1">
      <c r="A53" s="150" t="s">
        <v>215</v>
      </c>
      <c r="B53" s="126" t="s">
        <v>963</v>
      </c>
      <c r="C53" s="125" t="s">
        <v>215</v>
      </c>
      <c r="D53" s="126" t="s">
        <v>584</v>
      </c>
      <c r="E53" s="125" t="s">
        <v>215</v>
      </c>
      <c r="F53" s="151" t="s">
        <v>211</v>
      </c>
    </row>
    <row r="54" spans="1:6" ht="20.25">
      <c r="A54" s="154"/>
      <c r="B54" s="133"/>
      <c r="C54" s="131"/>
      <c r="D54" s="133"/>
      <c r="E54" s="131"/>
      <c r="F54" s="155"/>
    </row>
    <row r="55" spans="1:6" ht="109.5" customHeight="1">
      <c r="A55" s="152" t="s">
        <v>218</v>
      </c>
      <c r="B55" s="130" t="s">
        <v>964</v>
      </c>
      <c r="C55" s="128" t="s">
        <v>218</v>
      </c>
      <c r="D55" s="130" t="s">
        <v>585</v>
      </c>
      <c r="E55" s="128" t="s">
        <v>209</v>
      </c>
      <c r="F55" s="153" t="s">
        <v>202</v>
      </c>
    </row>
    <row r="56" spans="1:6" ht="40.5">
      <c r="A56" s="152"/>
      <c r="B56" s="130"/>
      <c r="C56" s="128"/>
      <c r="D56" s="130"/>
      <c r="E56" s="128" t="s">
        <v>208</v>
      </c>
      <c r="F56" s="153" t="s">
        <v>203</v>
      </c>
    </row>
    <row r="57" spans="1:6" ht="20.25">
      <c r="A57" s="152"/>
      <c r="B57" s="130"/>
      <c r="C57" s="128"/>
      <c r="D57" s="130"/>
      <c r="E57" s="128"/>
      <c r="F57" s="153"/>
    </row>
    <row r="58" spans="1:6" ht="40.5">
      <c r="A58" s="152" t="s">
        <v>222</v>
      </c>
      <c r="B58" s="130" t="s">
        <v>587</v>
      </c>
      <c r="C58" s="128" t="s">
        <v>222</v>
      </c>
      <c r="D58" s="130" t="s">
        <v>588</v>
      </c>
      <c r="E58" s="128" t="s">
        <v>222</v>
      </c>
      <c r="F58" s="153" t="s">
        <v>738</v>
      </c>
    </row>
    <row r="59" spans="1:6" ht="109.5" customHeight="1" thickBot="1">
      <c r="A59" s="161" t="s">
        <v>24</v>
      </c>
      <c r="B59" s="163" t="s">
        <v>965</v>
      </c>
      <c r="C59" s="162" t="s">
        <v>24</v>
      </c>
      <c r="D59" s="163" t="s">
        <v>586</v>
      </c>
      <c r="E59" s="162" t="s">
        <v>24</v>
      </c>
      <c r="F59" s="164" t="s">
        <v>212</v>
      </c>
    </row>
    <row r="60" spans="1:6" ht="23.25">
      <c r="A60" s="335" t="s">
        <v>864</v>
      </c>
      <c r="B60" s="335"/>
      <c r="C60" s="335"/>
      <c r="D60" s="335"/>
      <c r="E60" s="335"/>
      <c r="F60" s="335"/>
    </row>
    <row r="61" spans="1:6" ht="20.25">
      <c r="A61" s="117"/>
      <c r="B61" s="137"/>
      <c r="C61" s="117"/>
      <c r="D61" s="137"/>
      <c r="E61" s="117"/>
      <c r="F61" s="137"/>
    </row>
    <row r="62" spans="1:2" ht="20.25">
      <c r="A62" s="330" t="s">
        <v>232</v>
      </c>
      <c r="B62" s="330"/>
    </row>
    <row r="63" ht="20.25">
      <c r="B63" s="121"/>
    </row>
    <row r="64" ht="21" thickBot="1"/>
    <row r="65" spans="1:6" ht="20.25">
      <c r="A65" s="327" t="s">
        <v>302</v>
      </c>
      <c r="B65" s="327"/>
      <c r="C65" s="327" t="s">
        <v>303</v>
      </c>
      <c r="D65" s="327"/>
      <c r="E65" s="327" t="s">
        <v>338</v>
      </c>
      <c r="F65" s="327"/>
    </row>
    <row r="66" spans="1:6" ht="21" thickBot="1">
      <c r="A66" s="328"/>
      <c r="B66" s="328"/>
      <c r="C66" s="328"/>
      <c r="D66" s="328"/>
      <c r="E66" s="328"/>
      <c r="F66" s="328"/>
    </row>
    <row r="67" spans="1:6" ht="142.5" customHeight="1">
      <c r="A67" s="152" t="s">
        <v>213</v>
      </c>
      <c r="B67" s="130" t="s">
        <v>371</v>
      </c>
      <c r="C67" s="128" t="s">
        <v>213</v>
      </c>
      <c r="D67" s="129" t="s">
        <v>219</v>
      </c>
      <c r="E67" s="139" t="s">
        <v>966</v>
      </c>
      <c r="F67" s="153" t="s">
        <v>528</v>
      </c>
    </row>
    <row r="68" spans="1:6" ht="79.5" customHeight="1">
      <c r="A68" s="152"/>
      <c r="B68" s="130"/>
      <c r="C68" s="128"/>
      <c r="D68" s="129"/>
      <c r="E68" s="139" t="s">
        <v>967</v>
      </c>
      <c r="F68" s="153" t="s">
        <v>372</v>
      </c>
    </row>
    <row r="69" spans="1:6" ht="35.25" customHeight="1">
      <c r="A69" s="154"/>
      <c r="B69" s="133"/>
      <c r="C69" s="131"/>
      <c r="D69" s="132"/>
      <c r="E69" s="140"/>
      <c r="F69" s="155"/>
    </row>
    <row r="70" spans="1:6" ht="130.5" customHeight="1">
      <c r="A70" s="150" t="s">
        <v>216</v>
      </c>
      <c r="B70" s="126" t="s">
        <v>214</v>
      </c>
      <c r="C70" s="125" t="s">
        <v>216</v>
      </c>
      <c r="D70" s="127" t="s">
        <v>220</v>
      </c>
      <c r="E70" s="138" t="s">
        <v>216</v>
      </c>
      <c r="F70" s="151" t="s">
        <v>224</v>
      </c>
    </row>
    <row r="71" spans="1:6" ht="20.25">
      <c r="A71" s="154"/>
      <c r="B71" s="133"/>
      <c r="C71" s="131"/>
      <c r="D71" s="132"/>
      <c r="E71" s="140"/>
      <c r="F71" s="155"/>
    </row>
    <row r="72" spans="1:6" ht="141" customHeight="1">
      <c r="A72" s="150" t="s">
        <v>215</v>
      </c>
      <c r="B72" s="126" t="s">
        <v>217</v>
      </c>
      <c r="C72" s="125" t="s">
        <v>215</v>
      </c>
      <c r="D72" s="127" t="s">
        <v>221</v>
      </c>
      <c r="E72" s="138" t="s">
        <v>529</v>
      </c>
      <c r="F72" s="151" t="s">
        <v>531</v>
      </c>
    </row>
    <row r="73" spans="1:6" ht="58.5" customHeight="1">
      <c r="A73" s="152"/>
      <c r="B73" s="130"/>
      <c r="C73" s="128"/>
      <c r="D73" s="129"/>
      <c r="E73" s="139" t="s">
        <v>530</v>
      </c>
      <c r="F73" s="153" t="s">
        <v>532</v>
      </c>
    </row>
    <row r="74" spans="1:6" ht="83.25" customHeight="1">
      <c r="A74" s="154"/>
      <c r="B74" s="133"/>
      <c r="C74" s="131"/>
      <c r="D74" s="132"/>
      <c r="E74" s="140"/>
      <c r="F74" s="155"/>
    </row>
    <row r="75" spans="1:6" ht="109.5" customHeight="1">
      <c r="A75" s="152" t="s">
        <v>218</v>
      </c>
      <c r="B75" s="130" t="s">
        <v>198</v>
      </c>
      <c r="C75" s="128" t="s">
        <v>218</v>
      </c>
      <c r="D75" s="129" t="s">
        <v>199</v>
      </c>
      <c r="E75" s="139" t="s">
        <v>218</v>
      </c>
      <c r="F75" s="153" t="s">
        <v>84</v>
      </c>
    </row>
    <row r="76" spans="1:6" ht="20.25">
      <c r="A76" s="152"/>
      <c r="B76" s="130"/>
      <c r="C76" s="128"/>
      <c r="D76" s="129"/>
      <c r="E76" s="139"/>
      <c r="F76" s="153"/>
    </row>
    <row r="77" spans="1:6" ht="109.5" customHeight="1">
      <c r="A77" s="152"/>
      <c r="B77" s="130"/>
      <c r="C77" s="128" t="s">
        <v>222</v>
      </c>
      <c r="D77" s="129" t="s">
        <v>223</v>
      </c>
      <c r="E77" s="139" t="s">
        <v>222</v>
      </c>
      <c r="F77" s="153" t="s">
        <v>247</v>
      </c>
    </row>
    <row r="78" spans="1:6" ht="21" thickBot="1">
      <c r="A78" s="157"/>
      <c r="B78" s="136"/>
      <c r="C78" s="159"/>
      <c r="D78" s="158"/>
      <c r="E78" s="165"/>
      <c r="F78" s="166"/>
    </row>
    <row r="79" spans="1:6" ht="23.25">
      <c r="A79" s="335" t="s">
        <v>864</v>
      </c>
      <c r="B79" s="335"/>
      <c r="C79" s="335"/>
      <c r="D79" s="335"/>
      <c r="E79" s="335"/>
      <c r="F79" s="335"/>
    </row>
    <row r="80" spans="1:6" ht="20.25">
      <c r="A80" s="117"/>
      <c r="B80" s="137"/>
      <c r="C80" s="117"/>
      <c r="D80" s="137"/>
      <c r="E80" s="117"/>
      <c r="F80" s="137"/>
    </row>
    <row r="81" spans="1:6" ht="20.25">
      <c r="A81" s="330" t="s">
        <v>85</v>
      </c>
      <c r="B81" s="330"/>
      <c r="C81" s="330"/>
      <c r="D81" s="137"/>
      <c r="E81" s="117"/>
      <c r="F81" s="137"/>
    </row>
    <row r="82" spans="2:4" ht="20.25">
      <c r="B82" s="121"/>
      <c r="D82" s="121"/>
    </row>
    <row r="83" ht="21" thickBot="1">
      <c r="B83" s="121"/>
    </row>
    <row r="84" spans="1:6" ht="20.25">
      <c r="A84" s="341" t="s">
        <v>302</v>
      </c>
      <c r="B84" s="341"/>
      <c r="C84" s="341" t="s">
        <v>303</v>
      </c>
      <c r="D84" s="341"/>
      <c r="E84" s="341" t="s">
        <v>338</v>
      </c>
      <c r="F84" s="341"/>
    </row>
    <row r="85" spans="1:6" ht="21" thickBot="1">
      <c r="A85" s="342"/>
      <c r="B85" s="342"/>
      <c r="C85" s="342"/>
      <c r="D85" s="342"/>
      <c r="E85" s="342"/>
      <c r="F85" s="342"/>
    </row>
    <row r="86" spans="1:6" ht="109.5" customHeight="1">
      <c r="A86" s="152" t="s">
        <v>213</v>
      </c>
      <c r="B86" s="129" t="s">
        <v>533</v>
      </c>
      <c r="C86" s="139" t="s">
        <v>213</v>
      </c>
      <c r="D86" s="129" t="s">
        <v>647</v>
      </c>
      <c r="E86" s="139" t="s">
        <v>213</v>
      </c>
      <c r="F86" s="153" t="s">
        <v>645</v>
      </c>
    </row>
    <row r="87" spans="1:6" ht="20.25">
      <c r="A87" s="152"/>
      <c r="B87" s="129"/>
      <c r="C87" s="139"/>
      <c r="D87" s="129"/>
      <c r="E87" s="139"/>
      <c r="F87" s="153"/>
    </row>
    <row r="88" spans="1:6" ht="109.5" customHeight="1">
      <c r="A88" s="152"/>
      <c r="B88" s="129"/>
      <c r="C88" s="139" t="s">
        <v>216</v>
      </c>
      <c r="D88" s="129" t="s">
        <v>534</v>
      </c>
      <c r="E88" s="139" t="s">
        <v>216</v>
      </c>
      <c r="F88" s="153" t="s">
        <v>646</v>
      </c>
    </row>
    <row r="89" spans="1:6" ht="91.5" customHeight="1">
      <c r="A89" s="152"/>
      <c r="B89" s="129"/>
      <c r="C89" s="139" t="s">
        <v>215</v>
      </c>
      <c r="D89" s="129" t="s">
        <v>233</v>
      </c>
      <c r="E89" s="139" t="s">
        <v>215</v>
      </c>
      <c r="F89" s="153" t="s">
        <v>234</v>
      </c>
    </row>
    <row r="90" spans="1:6" ht="21" thickBot="1">
      <c r="A90" s="157"/>
      <c r="B90" s="158"/>
      <c r="C90" s="165"/>
      <c r="D90" s="158"/>
      <c r="E90" s="165"/>
      <c r="F90" s="166"/>
    </row>
    <row r="91" spans="1:6" ht="20.25">
      <c r="A91" s="146"/>
      <c r="B91" s="130"/>
      <c r="C91" s="146"/>
      <c r="D91" s="130"/>
      <c r="E91" s="146"/>
      <c r="F91" s="130"/>
    </row>
    <row r="93" spans="1:6" ht="20.25">
      <c r="A93" s="330" t="s">
        <v>235</v>
      </c>
      <c r="B93" s="330"/>
      <c r="C93" s="330"/>
      <c r="D93" s="330"/>
      <c r="E93" s="330"/>
      <c r="F93" s="330"/>
    </row>
    <row r="94" spans="1:6" ht="20.25">
      <c r="A94" s="117"/>
      <c r="B94" s="117"/>
      <c r="C94" s="117"/>
      <c r="D94" s="117"/>
      <c r="E94" s="117"/>
      <c r="F94" s="117"/>
    </row>
    <row r="95" spans="1:6" ht="21" thickBot="1">
      <c r="A95" s="117"/>
      <c r="B95" s="117"/>
      <c r="C95" s="117"/>
      <c r="D95" s="137"/>
      <c r="E95" s="117"/>
      <c r="F95" s="137"/>
    </row>
    <row r="96" spans="1:6" ht="20.25">
      <c r="A96" s="327" t="s">
        <v>302</v>
      </c>
      <c r="B96" s="327"/>
      <c r="C96" s="327" t="s">
        <v>303</v>
      </c>
      <c r="D96" s="327"/>
      <c r="E96" s="327" t="s">
        <v>338</v>
      </c>
      <c r="F96" s="327"/>
    </row>
    <row r="97" spans="1:6" ht="21" thickBot="1">
      <c r="A97" s="328"/>
      <c r="B97" s="328"/>
      <c r="C97" s="328"/>
      <c r="D97" s="328"/>
      <c r="E97" s="328"/>
      <c r="F97" s="328"/>
    </row>
    <row r="98" spans="1:6" ht="99" customHeight="1">
      <c r="A98" s="152" t="s">
        <v>213</v>
      </c>
      <c r="B98" s="129" t="s">
        <v>648</v>
      </c>
      <c r="C98" s="139" t="s">
        <v>213</v>
      </c>
      <c r="D98" s="129" t="s">
        <v>248</v>
      </c>
      <c r="E98" s="139" t="s">
        <v>966</v>
      </c>
      <c r="F98" s="153" t="s">
        <v>649</v>
      </c>
    </row>
    <row r="99" spans="1:6" ht="99" customHeight="1">
      <c r="A99" s="152"/>
      <c r="B99" s="129"/>
      <c r="C99" s="139"/>
      <c r="D99" s="129"/>
      <c r="E99" s="139" t="s">
        <v>967</v>
      </c>
      <c r="F99" s="153" t="s">
        <v>650</v>
      </c>
    </row>
    <row r="100" spans="1:6" ht="93" customHeight="1">
      <c r="A100" s="152"/>
      <c r="B100" s="129"/>
      <c r="C100" s="139"/>
      <c r="D100" s="129"/>
      <c r="E100" s="139" t="s">
        <v>651</v>
      </c>
      <c r="F100" s="153" t="s">
        <v>652</v>
      </c>
    </row>
    <row r="101" spans="1:6" ht="20.25">
      <c r="A101" s="152"/>
      <c r="B101" s="129"/>
      <c r="C101" s="139"/>
      <c r="D101" s="129"/>
      <c r="E101" s="139"/>
      <c r="F101" s="153"/>
    </row>
    <row r="102" spans="1:6" ht="109.5" customHeight="1">
      <c r="A102" s="152" t="s">
        <v>216</v>
      </c>
      <c r="B102" s="129" t="s">
        <v>249</v>
      </c>
      <c r="C102" s="139" t="s">
        <v>216</v>
      </c>
      <c r="D102" s="129" t="s">
        <v>238</v>
      </c>
      <c r="E102" s="139" t="s">
        <v>207</v>
      </c>
      <c r="F102" s="153" t="s">
        <v>653</v>
      </c>
    </row>
    <row r="103" spans="1:6" ht="109.5" customHeight="1" thickBot="1">
      <c r="A103" s="157"/>
      <c r="B103" s="158"/>
      <c r="C103" s="165"/>
      <c r="D103" s="158"/>
      <c r="E103" s="165" t="s">
        <v>206</v>
      </c>
      <c r="F103" s="166" t="s">
        <v>654</v>
      </c>
    </row>
    <row r="104" spans="1:6" ht="25.5" customHeight="1">
      <c r="A104" s="146"/>
      <c r="B104" s="130"/>
      <c r="C104" s="146"/>
      <c r="D104" s="130"/>
      <c r="E104" s="146"/>
      <c r="F104" s="130"/>
    </row>
    <row r="106" spans="1:3" ht="20.25">
      <c r="A106" s="330" t="s">
        <v>236</v>
      </c>
      <c r="B106" s="330"/>
      <c r="C106" s="330"/>
    </row>
    <row r="107" spans="1:3" ht="20.25">
      <c r="A107" s="117"/>
      <c r="B107" s="117"/>
      <c r="C107" s="117"/>
    </row>
    <row r="108" ht="21" thickBot="1">
      <c r="B108" s="121"/>
    </row>
    <row r="109" spans="1:6" ht="20.25">
      <c r="A109" s="327" t="s">
        <v>302</v>
      </c>
      <c r="B109" s="327"/>
      <c r="C109" s="327" t="s">
        <v>303</v>
      </c>
      <c r="D109" s="327"/>
      <c r="E109" s="327" t="s">
        <v>338</v>
      </c>
      <c r="F109" s="327"/>
    </row>
    <row r="110" spans="1:6" ht="21" thickBot="1">
      <c r="A110" s="328"/>
      <c r="B110" s="328"/>
      <c r="C110" s="328"/>
      <c r="D110" s="328"/>
      <c r="E110" s="328"/>
      <c r="F110" s="328"/>
    </row>
    <row r="111" spans="1:6" ht="112.5" customHeight="1">
      <c r="A111" s="152" t="s">
        <v>213</v>
      </c>
      <c r="B111" s="338" t="s">
        <v>250</v>
      </c>
      <c r="C111" s="139" t="s">
        <v>213</v>
      </c>
      <c r="D111" s="129" t="s">
        <v>812</v>
      </c>
      <c r="E111" s="139" t="s">
        <v>213</v>
      </c>
      <c r="F111" s="153" t="s">
        <v>866</v>
      </c>
    </row>
    <row r="112" spans="1:6" ht="109.5" customHeight="1" thickBot="1">
      <c r="A112" s="157"/>
      <c r="B112" s="339"/>
      <c r="C112" s="165"/>
      <c r="D112" s="158"/>
      <c r="E112" s="165" t="s">
        <v>216</v>
      </c>
      <c r="F112" s="166" t="s">
        <v>813</v>
      </c>
    </row>
    <row r="113" spans="1:6" ht="23.25">
      <c r="A113" s="335" t="s">
        <v>864</v>
      </c>
      <c r="B113" s="335"/>
      <c r="C113" s="335"/>
      <c r="D113" s="335"/>
      <c r="E113" s="335"/>
      <c r="F113" s="335"/>
    </row>
    <row r="114" spans="1:6" ht="20.25">
      <c r="A114" s="117"/>
      <c r="B114" s="137"/>
      <c r="C114" s="117"/>
      <c r="D114" s="137"/>
      <c r="E114" s="117"/>
      <c r="F114" s="137"/>
    </row>
    <row r="115" spans="1:6" ht="20.25">
      <c r="A115" s="330" t="s">
        <v>237</v>
      </c>
      <c r="B115" s="330"/>
      <c r="C115" s="117"/>
      <c r="D115" s="137"/>
      <c r="E115" s="117"/>
      <c r="F115" s="137"/>
    </row>
    <row r="116" ht="20.25">
      <c r="B116" s="123"/>
    </row>
    <row r="117" spans="1:6" ht="68.25" customHeight="1">
      <c r="A117" s="334" t="s">
        <v>811</v>
      </c>
      <c r="B117" s="334"/>
      <c r="C117" s="334"/>
      <c r="D117" s="334"/>
      <c r="E117" s="334"/>
      <c r="F117" s="334"/>
    </row>
    <row r="118" spans="3:5" ht="20.25">
      <c r="C118" s="141"/>
      <c r="E118" s="141"/>
    </row>
    <row r="119" spans="1:2" ht="20.25">
      <c r="A119" s="330" t="s">
        <v>239</v>
      </c>
      <c r="B119" s="330"/>
    </row>
    <row r="120" spans="1:2" ht="20.25">
      <c r="A120" s="117"/>
      <c r="B120" s="117"/>
    </row>
    <row r="121" ht="21" thickBot="1">
      <c r="B121" s="121"/>
    </row>
    <row r="122" spans="1:6" ht="20.25">
      <c r="A122" s="327" t="s">
        <v>302</v>
      </c>
      <c r="B122" s="327"/>
      <c r="C122" s="327" t="s">
        <v>303</v>
      </c>
      <c r="D122" s="327"/>
      <c r="E122" s="327" t="s">
        <v>338</v>
      </c>
      <c r="F122" s="327"/>
    </row>
    <row r="123" spans="1:6" ht="21" thickBot="1">
      <c r="A123" s="328"/>
      <c r="B123" s="328"/>
      <c r="C123" s="328"/>
      <c r="D123" s="328"/>
      <c r="E123" s="328"/>
      <c r="F123" s="328"/>
    </row>
    <row r="124" spans="1:6" ht="84.75" customHeight="1">
      <c r="A124" s="152" t="s">
        <v>213</v>
      </c>
      <c r="B124" s="129" t="s">
        <v>655</v>
      </c>
      <c r="C124" s="139" t="s">
        <v>966</v>
      </c>
      <c r="D124" s="129" t="s">
        <v>251</v>
      </c>
      <c r="E124" s="139" t="s">
        <v>660</v>
      </c>
      <c r="F124" s="153" t="s">
        <v>662</v>
      </c>
    </row>
    <row r="125" spans="1:6" ht="20.25">
      <c r="A125" s="152"/>
      <c r="B125" s="129"/>
      <c r="C125" s="139"/>
      <c r="D125" s="129"/>
      <c r="E125" s="139"/>
      <c r="F125" s="153"/>
    </row>
    <row r="126" spans="1:6" ht="58.5" customHeight="1">
      <c r="A126" s="152"/>
      <c r="B126" s="129"/>
      <c r="C126" s="139" t="s">
        <v>967</v>
      </c>
      <c r="D126" s="129" t="s">
        <v>657</v>
      </c>
      <c r="E126" s="139" t="s">
        <v>561</v>
      </c>
      <c r="F126" s="153" t="s">
        <v>663</v>
      </c>
    </row>
    <row r="127" spans="1:6" ht="73.5" customHeight="1">
      <c r="A127" s="152"/>
      <c r="B127" s="129"/>
      <c r="C127" s="139"/>
      <c r="D127" s="129"/>
      <c r="E127" s="139" t="s">
        <v>93</v>
      </c>
      <c r="F127" s="153" t="s">
        <v>241</v>
      </c>
    </row>
    <row r="128" spans="1:6" ht="91.5" customHeight="1">
      <c r="A128" s="152"/>
      <c r="B128" s="129"/>
      <c r="C128" s="139" t="s">
        <v>651</v>
      </c>
      <c r="D128" s="129" t="s">
        <v>739</v>
      </c>
      <c r="E128" s="139" t="s">
        <v>651</v>
      </c>
      <c r="F128" s="153" t="s">
        <v>431</v>
      </c>
    </row>
    <row r="129" spans="1:6" ht="74.25" customHeight="1">
      <c r="A129" s="152"/>
      <c r="B129" s="129"/>
      <c r="C129" s="139" t="s">
        <v>658</v>
      </c>
      <c r="D129" s="129" t="s">
        <v>740</v>
      </c>
      <c r="E129" s="139" t="s">
        <v>658</v>
      </c>
      <c r="F129" s="153" t="s">
        <v>741</v>
      </c>
    </row>
    <row r="130" spans="1:6" ht="73.5" customHeight="1">
      <c r="A130" s="152"/>
      <c r="B130" s="129"/>
      <c r="C130" s="139" t="s">
        <v>659</v>
      </c>
      <c r="D130" s="129" t="s">
        <v>252</v>
      </c>
      <c r="E130" s="139" t="s">
        <v>659</v>
      </c>
      <c r="F130" s="153" t="s">
        <v>373</v>
      </c>
    </row>
    <row r="131" spans="1:6" ht="20.25">
      <c r="A131" s="154"/>
      <c r="B131" s="132"/>
      <c r="C131" s="140"/>
      <c r="D131" s="134"/>
      <c r="E131" s="140"/>
      <c r="F131" s="155"/>
    </row>
    <row r="132" spans="1:6" ht="72" customHeight="1">
      <c r="A132" s="150" t="s">
        <v>216</v>
      </c>
      <c r="B132" s="127" t="s">
        <v>656</v>
      </c>
      <c r="C132" s="138" t="s">
        <v>216</v>
      </c>
      <c r="D132" s="127" t="s">
        <v>703</v>
      </c>
      <c r="E132" s="138" t="s">
        <v>216</v>
      </c>
      <c r="F132" s="151" t="s">
        <v>704</v>
      </c>
    </row>
    <row r="133" spans="1:6" ht="20.25">
      <c r="A133" s="154"/>
      <c r="B133" s="132"/>
      <c r="C133" s="140"/>
      <c r="D133" s="132"/>
      <c r="E133" s="140"/>
      <c r="F133" s="155"/>
    </row>
    <row r="134" spans="1:6" ht="75" customHeight="1" thickBot="1">
      <c r="A134" s="161" t="s">
        <v>215</v>
      </c>
      <c r="B134" s="136" t="s">
        <v>839</v>
      </c>
      <c r="C134" s="162" t="s">
        <v>215</v>
      </c>
      <c r="D134" s="158" t="s">
        <v>840</v>
      </c>
      <c r="E134" s="162" t="s">
        <v>215</v>
      </c>
      <c r="F134" s="168" t="s">
        <v>973</v>
      </c>
    </row>
    <row r="135" spans="1:6" ht="22.5" customHeight="1">
      <c r="A135" s="146"/>
      <c r="B135" s="130"/>
      <c r="C135" s="146"/>
      <c r="D135" s="130"/>
      <c r="E135" s="146"/>
      <c r="F135" s="130"/>
    </row>
    <row r="137" spans="1:6" ht="20.25">
      <c r="A137" s="330" t="s">
        <v>240</v>
      </c>
      <c r="B137" s="330"/>
      <c r="F137" s="121"/>
    </row>
    <row r="138" spans="1:6" ht="20.25">
      <c r="A138" s="117"/>
      <c r="B138" s="117"/>
      <c r="F138" s="121"/>
    </row>
    <row r="139" spans="2:6" ht="21" thickBot="1">
      <c r="B139" s="121"/>
      <c r="F139" s="121"/>
    </row>
    <row r="140" spans="1:6" ht="20.25">
      <c r="A140" s="327" t="s">
        <v>302</v>
      </c>
      <c r="B140" s="327"/>
      <c r="C140" s="327" t="s">
        <v>303</v>
      </c>
      <c r="D140" s="327"/>
      <c r="E140" s="327" t="s">
        <v>338</v>
      </c>
      <c r="F140" s="327"/>
    </row>
    <row r="141" spans="1:6" ht="21" thickBot="1">
      <c r="A141" s="328"/>
      <c r="B141" s="328"/>
      <c r="C141" s="328"/>
      <c r="D141" s="328"/>
      <c r="E141" s="328"/>
      <c r="F141" s="328"/>
    </row>
    <row r="142" spans="1:6" ht="75.75" customHeight="1">
      <c r="A142" s="152" t="s">
        <v>213</v>
      </c>
      <c r="B142" s="129" t="s">
        <v>375</v>
      </c>
      <c r="C142" s="139" t="s">
        <v>966</v>
      </c>
      <c r="D142" s="129" t="s">
        <v>374</v>
      </c>
      <c r="E142" s="139" t="s">
        <v>966</v>
      </c>
      <c r="F142" s="153" t="s">
        <v>33</v>
      </c>
    </row>
    <row r="143" spans="1:6" ht="69" customHeight="1">
      <c r="A143" s="152"/>
      <c r="B143" s="129"/>
      <c r="C143" s="139" t="s">
        <v>967</v>
      </c>
      <c r="D143" s="129" t="s">
        <v>706</v>
      </c>
      <c r="E143" s="139" t="s">
        <v>967</v>
      </c>
      <c r="F143" s="153" t="s">
        <v>34</v>
      </c>
    </row>
    <row r="144" spans="1:6" ht="63" customHeight="1">
      <c r="A144" s="152"/>
      <c r="B144" s="129"/>
      <c r="C144" s="139" t="s">
        <v>651</v>
      </c>
      <c r="D144" s="129" t="s">
        <v>32</v>
      </c>
      <c r="E144" s="139" t="s">
        <v>651</v>
      </c>
      <c r="F144" s="153" t="s">
        <v>35</v>
      </c>
    </row>
    <row r="145" spans="1:6" ht="20.25">
      <c r="A145" s="154"/>
      <c r="B145" s="132"/>
      <c r="C145" s="140"/>
      <c r="D145" s="134"/>
      <c r="E145" s="140"/>
      <c r="F145" s="155"/>
    </row>
    <row r="146" spans="1:6" ht="30" customHeight="1">
      <c r="A146" s="150" t="s">
        <v>216</v>
      </c>
      <c r="B146" s="127" t="s">
        <v>432</v>
      </c>
      <c r="C146" s="138" t="s">
        <v>207</v>
      </c>
      <c r="D146" s="127" t="s">
        <v>705</v>
      </c>
      <c r="E146" s="138" t="s">
        <v>216</v>
      </c>
      <c r="F146" s="151" t="s">
        <v>944</v>
      </c>
    </row>
    <row r="147" spans="1:6" ht="73.5" customHeight="1">
      <c r="A147" s="152"/>
      <c r="B147" s="129"/>
      <c r="C147" s="139"/>
      <c r="D147" s="129"/>
      <c r="E147" s="139"/>
      <c r="F147" s="169"/>
    </row>
    <row r="148" spans="1:6" ht="21" thickBot="1">
      <c r="A148" s="152"/>
      <c r="B148" s="129"/>
      <c r="C148" s="139"/>
      <c r="D148" s="129"/>
      <c r="E148" s="139"/>
      <c r="F148" s="153"/>
    </row>
    <row r="149" spans="1:6" ht="72" customHeight="1">
      <c r="A149" s="229"/>
      <c r="B149" s="230"/>
      <c r="C149" s="229"/>
      <c r="D149" s="230"/>
      <c r="E149" s="229"/>
      <c r="F149" s="230"/>
    </row>
    <row r="150" spans="1:6" ht="23.25">
      <c r="A150" s="335" t="s">
        <v>864</v>
      </c>
      <c r="B150" s="335"/>
      <c r="C150" s="335"/>
      <c r="D150" s="335"/>
      <c r="E150" s="335"/>
      <c r="F150" s="335"/>
    </row>
    <row r="151" spans="1:6" ht="35.25" customHeight="1">
      <c r="A151" s="117"/>
      <c r="B151" s="137"/>
      <c r="C151" s="117"/>
      <c r="D151" s="137"/>
      <c r="E151" s="117"/>
      <c r="F151" s="137"/>
    </row>
    <row r="152" spans="1:6" ht="20.25">
      <c r="A152" s="330" t="s">
        <v>974</v>
      </c>
      <c r="B152" s="330"/>
      <c r="C152" s="330"/>
      <c r="D152" s="330"/>
      <c r="E152" s="117"/>
      <c r="F152" s="117"/>
    </row>
    <row r="153" spans="1:6" ht="20.25">
      <c r="A153" s="117"/>
      <c r="B153" s="117"/>
      <c r="C153" s="117"/>
      <c r="D153" s="117"/>
      <c r="E153" s="117"/>
      <c r="F153" s="117"/>
    </row>
    <row r="154" ht="21" thickBot="1">
      <c r="B154" s="121"/>
    </row>
    <row r="155" spans="1:6" ht="20.25">
      <c r="A155" s="327" t="s">
        <v>302</v>
      </c>
      <c r="B155" s="327"/>
      <c r="C155" s="327" t="s">
        <v>303</v>
      </c>
      <c r="D155" s="327"/>
      <c r="E155" s="327" t="s">
        <v>338</v>
      </c>
      <c r="F155" s="327"/>
    </row>
    <row r="156" spans="1:6" ht="21" thickBot="1">
      <c r="A156" s="328"/>
      <c r="B156" s="328"/>
      <c r="C156" s="328"/>
      <c r="D156" s="328"/>
      <c r="E156" s="328"/>
      <c r="F156" s="328"/>
    </row>
    <row r="157" spans="1:6" ht="94.5" customHeight="1">
      <c r="A157" s="152" t="s">
        <v>213</v>
      </c>
      <c r="B157" s="129" t="s">
        <v>865</v>
      </c>
      <c r="C157" s="139" t="s">
        <v>213</v>
      </c>
      <c r="D157" s="129" t="s">
        <v>275</v>
      </c>
      <c r="E157" s="139" t="s">
        <v>213</v>
      </c>
      <c r="F157" s="153" t="s">
        <v>420</v>
      </c>
    </row>
    <row r="158" spans="1:6" ht="20.25">
      <c r="A158" s="154"/>
      <c r="B158" s="132"/>
      <c r="C158" s="140"/>
      <c r="D158" s="132"/>
      <c r="E158" s="140"/>
      <c r="F158" s="155"/>
    </row>
    <row r="159" spans="1:6" ht="109.5" customHeight="1">
      <c r="A159" s="150" t="s">
        <v>216</v>
      </c>
      <c r="B159" s="127" t="s">
        <v>272</v>
      </c>
      <c r="C159" s="138" t="s">
        <v>207</v>
      </c>
      <c r="D159" s="127" t="s">
        <v>707</v>
      </c>
      <c r="E159" s="138" t="s">
        <v>207</v>
      </c>
      <c r="F159" s="151" t="s">
        <v>421</v>
      </c>
    </row>
    <row r="160" spans="1:6" ht="109.5" customHeight="1">
      <c r="A160" s="152"/>
      <c r="B160" s="129"/>
      <c r="C160" s="139" t="s">
        <v>206</v>
      </c>
      <c r="D160" s="129" t="s">
        <v>708</v>
      </c>
      <c r="E160" s="139" t="s">
        <v>423</v>
      </c>
      <c r="F160" s="153" t="s">
        <v>422</v>
      </c>
    </row>
    <row r="161" spans="1:6" ht="109.5" customHeight="1">
      <c r="A161" s="152"/>
      <c r="B161" s="129"/>
      <c r="C161" s="139"/>
      <c r="D161" s="129"/>
      <c r="E161" s="139" t="s">
        <v>424</v>
      </c>
      <c r="F161" s="153" t="s">
        <v>425</v>
      </c>
    </row>
    <row r="162" spans="1:6" ht="109.5" customHeight="1">
      <c r="A162" s="152"/>
      <c r="B162" s="129"/>
      <c r="C162" s="139" t="s">
        <v>414</v>
      </c>
      <c r="D162" s="129" t="s">
        <v>415</v>
      </c>
      <c r="E162" s="139" t="s">
        <v>414</v>
      </c>
      <c r="F162" s="153" t="s">
        <v>433</v>
      </c>
    </row>
    <row r="163" spans="1:6" ht="20.25">
      <c r="A163" s="154"/>
      <c r="B163" s="132"/>
      <c r="C163" s="140"/>
      <c r="D163" s="132"/>
      <c r="E163" s="140"/>
      <c r="F163" s="156"/>
    </row>
    <row r="164" spans="1:6" ht="109.5" customHeight="1">
      <c r="A164" s="150" t="s">
        <v>215</v>
      </c>
      <c r="B164" s="127" t="s">
        <v>273</v>
      </c>
      <c r="C164" s="138" t="s">
        <v>215</v>
      </c>
      <c r="D164" s="127" t="s">
        <v>416</v>
      </c>
      <c r="E164" s="138" t="s">
        <v>529</v>
      </c>
      <c r="F164" s="151" t="s">
        <v>426</v>
      </c>
    </row>
    <row r="165" spans="1:6" ht="109.5" customHeight="1">
      <c r="A165" s="152"/>
      <c r="B165" s="129"/>
      <c r="C165" s="139"/>
      <c r="D165" s="129"/>
      <c r="E165" s="139" t="s">
        <v>530</v>
      </c>
      <c r="F165" s="153" t="s">
        <v>429</v>
      </c>
    </row>
    <row r="166" spans="1:6" ht="31.5" customHeight="1">
      <c r="A166" s="152"/>
      <c r="B166" s="129"/>
      <c r="C166" s="139"/>
      <c r="D166" s="129"/>
      <c r="E166" s="139" t="s">
        <v>427</v>
      </c>
      <c r="F166" s="153" t="s">
        <v>434</v>
      </c>
    </row>
    <row r="167" spans="1:6" ht="76.5" customHeight="1">
      <c r="A167" s="152"/>
      <c r="B167" s="129"/>
      <c r="C167" s="139"/>
      <c r="D167" s="129"/>
      <c r="E167" s="139" t="s">
        <v>428</v>
      </c>
      <c r="F167" s="153" t="s">
        <v>430</v>
      </c>
    </row>
    <row r="168" spans="1:6" ht="20.25">
      <c r="A168" s="154"/>
      <c r="B168" s="132"/>
      <c r="C168" s="140"/>
      <c r="D168" s="132"/>
      <c r="E168" s="140"/>
      <c r="F168" s="155"/>
    </row>
    <row r="169" spans="1:6" ht="84" customHeight="1">
      <c r="A169" s="150" t="s">
        <v>218</v>
      </c>
      <c r="B169" s="127" t="s">
        <v>274</v>
      </c>
      <c r="C169" s="138" t="s">
        <v>209</v>
      </c>
      <c r="D169" s="127" t="s">
        <v>417</v>
      </c>
      <c r="E169" s="138" t="s">
        <v>209</v>
      </c>
      <c r="F169" s="151" t="s">
        <v>827</v>
      </c>
    </row>
    <row r="170" spans="1:6" ht="76.5" customHeight="1">
      <c r="A170" s="152"/>
      <c r="B170" s="129"/>
      <c r="C170" s="139" t="s">
        <v>208</v>
      </c>
      <c r="D170" s="129" t="s">
        <v>522</v>
      </c>
      <c r="E170" s="139" t="s">
        <v>418</v>
      </c>
      <c r="F170" s="153" t="s">
        <v>488</v>
      </c>
    </row>
    <row r="171" spans="1:6" ht="109.5" customHeight="1">
      <c r="A171" s="152"/>
      <c r="B171" s="129"/>
      <c r="C171" s="139"/>
      <c r="D171" s="129"/>
      <c r="E171" s="139"/>
      <c r="F171" s="153"/>
    </row>
    <row r="172" spans="1:6" ht="20.25">
      <c r="A172" s="154"/>
      <c r="B172" s="132"/>
      <c r="C172" s="140"/>
      <c r="D172" s="132"/>
      <c r="E172" s="140"/>
      <c r="F172" s="156"/>
    </row>
    <row r="173" spans="1:6" ht="109.5" customHeight="1">
      <c r="A173" s="150" t="s">
        <v>222</v>
      </c>
      <c r="B173" s="127" t="s">
        <v>523</v>
      </c>
      <c r="C173" s="138" t="s">
        <v>222</v>
      </c>
      <c r="D173" s="127" t="s">
        <v>419</v>
      </c>
      <c r="E173" s="138" t="s">
        <v>222</v>
      </c>
      <c r="F173" s="151" t="s">
        <v>489</v>
      </c>
    </row>
    <row r="174" spans="1:6" ht="21" thickBot="1">
      <c r="A174" s="157"/>
      <c r="B174" s="158"/>
      <c r="C174" s="165"/>
      <c r="D174" s="158"/>
      <c r="E174" s="165"/>
      <c r="F174" s="166"/>
    </row>
    <row r="175" spans="1:6" ht="23.25">
      <c r="A175" s="335" t="s">
        <v>864</v>
      </c>
      <c r="B175" s="335"/>
      <c r="C175" s="335"/>
      <c r="D175" s="335"/>
      <c r="E175" s="335"/>
      <c r="F175" s="335"/>
    </row>
    <row r="176" spans="1:6" ht="35.25" customHeight="1">
      <c r="A176" s="117"/>
      <c r="B176" s="137"/>
      <c r="C176" s="117"/>
      <c r="D176" s="137"/>
      <c r="E176" s="117"/>
      <c r="F176" s="137"/>
    </row>
    <row r="177" spans="1:6" ht="20.25">
      <c r="A177" s="330" t="s">
        <v>867</v>
      </c>
      <c r="B177" s="330"/>
      <c r="C177" s="330"/>
      <c r="D177" s="330"/>
      <c r="E177" s="117"/>
      <c r="F177" s="137"/>
    </row>
    <row r="178" spans="1:6" ht="20.25">
      <c r="A178" s="117"/>
      <c r="B178" s="117"/>
      <c r="C178" s="117"/>
      <c r="D178" s="117"/>
      <c r="E178" s="117"/>
      <c r="F178" s="137"/>
    </row>
    <row r="179" ht="21" thickBot="1">
      <c r="B179" s="121"/>
    </row>
    <row r="180" spans="1:6" ht="20.25">
      <c r="A180" s="327" t="s">
        <v>302</v>
      </c>
      <c r="B180" s="327"/>
      <c r="C180" s="327" t="s">
        <v>303</v>
      </c>
      <c r="D180" s="327"/>
      <c r="E180" s="327" t="s">
        <v>338</v>
      </c>
      <c r="F180" s="327"/>
    </row>
    <row r="181" spans="1:6" ht="21" thickBot="1">
      <c r="A181" s="328"/>
      <c r="B181" s="328"/>
      <c r="C181" s="328"/>
      <c r="D181" s="328"/>
      <c r="E181" s="328"/>
      <c r="F181" s="328"/>
    </row>
    <row r="182" spans="1:6" ht="88.5" customHeight="1">
      <c r="A182" s="152" t="s">
        <v>213</v>
      </c>
      <c r="B182" s="129" t="s">
        <v>490</v>
      </c>
      <c r="C182" s="139" t="s">
        <v>966</v>
      </c>
      <c r="D182" s="129" t="s">
        <v>449</v>
      </c>
      <c r="E182" s="139" t="s">
        <v>966</v>
      </c>
      <c r="F182" s="153" t="s">
        <v>560</v>
      </c>
    </row>
    <row r="183" spans="1:6" ht="84" customHeight="1">
      <c r="A183" s="152"/>
      <c r="B183" s="129"/>
      <c r="C183" s="139" t="s">
        <v>967</v>
      </c>
      <c r="D183" s="129" t="s">
        <v>450</v>
      </c>
      <c r="E183" s="139" t="s">
        <v>561</v>
      </c>
      <c r="F183" s="153" t="s">
        <v>435</v>
      </c>
    </row>
    <row r="184" spans="1:6" ht="88.5" customHeight="1">
      <c r="A184" s="152"/>
      <c r="B184" s="129"/>
      <c r="C184" s="139"/>
      <c r="D184" s="129"/>
      <c r="E184" s="139" t="s">
        <v>562</v>
      </c>
      <c r="F184" s="153" t="s">
        <v>828</v>
      </c>
    </row>
    <row r="185" spans="1:6" ht="85.5" customHeight="1">
      <c r="A185" s="152"/>
      <c r="B185" s="129"/>
      <c r="C185" s="139"/>
      <c r="D185" s="129"/>
      <c r="E185" s="139" t="s">
        <v>563</v>
      </c>
      <c r="F185" s="153" t="s">
        <v>564</v>
      </c>
    </row>
    <row r="186" spans="1:6" ht="27" customHeight="1">
      <c r="A186" s="152"/>
      <c r="B186" s="129"/>
      <c r="C186" s="139" t="s">
        <v>448</v>
      </c>
      <c r="D186" s="129" t="s">
        <v>829</v>
      </c>
      <c r="E186" s="139" t="s">
        <v>651</v>
      </c>
      <c r="F186" s="343" t="s">
        <v>830</v>
      </c>
    </row>
    <row r="187" spans="1:6" ht="20.25">
      <c r="A187" s="154"/>
      <c r="B187" s="132"/>
      <c r="C187" s="140"/>
      <c r="D187" s="132"/>
      <c r="E187" s="140"/>
      <c r="F187" s="344"/>
    </row>
    <row r="188" spans="1:6" ht="40.5">
      <c r="A188" s="150" t="s">
        <v>216</v>
      </c>
      <c r="B188" s="127" t="s">
        <v>446</v>
      </c>
      <c r="C188" s="125" t="s">
        <v>207</v>
      </c>
      <c r="D188" s="127" t="s">
        <v>456</v>
      </c>
      <c r="E188" s="125" t="s">
        <v>207</v>
      </c>
      <c r="F188" s="151" t="s">
        <v>565</v>
      </c>
    </row>
    <row r="189" spans="1:6" ht="60.75" customHeight="1">
      <c r="A189" s="152"/>
      <c r="B189" s="129"/>
      <c r="C189" s="128" t="s">
        <v>206</v>
      </c>
      <c r="D189" s="129" t="s">
        <v>831</v>
      </c>
      <c r="E189" s="128" t="s">
        <v>206</v>
      </c>
      <c r="F189" s="153" t="s">
        <v>977</v>
      </c>
    </row>
    <row r="190" spans="1:6" ht="36" customHeight="1">
      <c r="A190" s="152"/>
      <c r="B190" s="129"/>
      <c r="C190" s="128" t="s">
        <v>414</v>
      </c>
      <c r="D190" s="129" t="s">
        <v>454</v>
      </c>
      <c r="E190" s="128"/>
      <c r="F190" s="169"/>
    </row>
    <row r="191" spans="1:6" ht="60" customHeight="1">
      <c r="A191" s="152"/>
      <c r="B191" s="129"/>
      <c r="C191" s="128" t="s">
        <v>451</v>
      </c>
      <c r="D191" s="129" t="s">
        <v>455</v>
      </c>
      <c r="E191" s="128"/>
      <c r="F191" s="169"/>
    </row>
    <row r="192" spans="1:6" ht="46.5" customHeight="1">
      <c r="A192" s="152"/>
      <c r="B192" s="129"/>
      <c r="C192" s="128" t="s">
        <v>452</v>
      </c>
      <c r="D192" s="129" t="s">
        <v>453</v>
      </c>
      <c r="E192" s="128"/>
      <c r="F192" s="169"/>
    </row>
    <row r="193" spans="1:6" ht="20.25">
      <c r="A193" s="152"/>
      <c r="B193" s="129"/>
      <c r="C193" s="128"/>
      <c r="D193" s="129"/>
      <c r="E193" s="128"/>
      <c r="F193" s="169"/>
    </row>
    <row r="194" spans="1:6" ht="20.25">
      <c r="A194" s="154"/>
      <c r="B194" s="132"/>
      <c r="C194" s="131"/>
      <c r="D194" s="132"/>
      <c r="E194" s="131"/>
      <c r="F194" s="155"/>
    </row>
    <row r="195" spans="1:6" ht="109.5" customHeight="1">
      <c r="A195" s="150" t="s">
        <v>215</v>
      </c>
      <c r="B195" s="127" t="s">
        <v>447</v>
      </c>
      <c r="C195" s="138" t="s">
        <v>529</v>
      </c>
      <c r="D195" s="142" t="s">
        <v>832</v>
      </c>
      <c r="E195" s="138" t="s">
        <v>215</v>
      </c>
      <c r="F195" s="151" t="s">
        <v>833</v>
      </c>
    </row>
    <row r="196" spans="1:6" ht="27" customHeight="1" thickBot="1">
      <c r="A196" s="152"/>
      <c r="B196" s="129"/>
      <c r="C196" s="165" t="s">
        <v>530</v>
      </c>
      <c r="D196" s="167" t="s">
        <v>457</v>
      </c>
      <c r="E196" s="139"/>
      <c r="F196" s="153"/>
    </row>
    <row r="197" spans="1:6" ht="24" customHeight="1" thickBot="1">
      <c r="A197" s="157"/>
      <c r="B197" s="158"/>
      <c r="C197" s="165"/>
      <c r="D197" s="167"/>
      <c r="E197" s="165"/>
      <c r="F197" s="166"/>
    </row>
    <row r="198" spans="1:6" ht="24" customHeight="1">
      <c r="A198" s="146"/>
      <c r="B198" s="130"/>
      <c r="C198" s="146"/>
      <c r="D198" s="130"/>
      <c r="E198" s="146"/>
      <c r="F198" s="130"/>
    </row>
    <row r="199" spans="1:2" ht="20.25">
      <c r="A199" s="117"/>
      <c r="B199" s="137"/>
    </row>
    <row r="200" spans="1:2" ht="20.25">
      <c r="A200" s="330" t="s">
        <v>975</v>
      </c>
      <c r="B200" s="330"/>
    </row>
    <row r="201" spans="1:2" ht="20.25">
      <c r="A201" s="117"/>
      <c r="B201" s="117"/>
    </row>
    <row r="202" ht="21" thickBot="1">
      <c r="B202" s="121"/>
    </row>
    <row r="203" spans="1:6" ht="20.25">
      <c r="A203" s="327" t="s">
        <v>302</v>
      </c>
      <c r="B203" s="327"/>
      <c r="C203" s="327" t="s">
        <v>303</v>
      </c>
      <c r="D203" s="327"/>
      <c r="E203" s="327" t="s">
        <v>338</v>
      </c>
      <c r="F203" s="327"/>
    </row>
    <row r="204" spans="1:6" ht="21" thickBot="1">
      <c r="A204" s="328"/>
      <c r="B204" s="328"/>
      <c r="C204" s="328"/>
      <c r="D204" s="328"/>
      <c r="E204" s="328"/>
      <c r="F204" s="328"/>
    </row>
    <row r="205" spans="1:6" ht="77.25" customHeight="1">
      <c r="A205" s="152" t="s">
        <v>213</v>
      </c>
      <c r="B205" s="129" t="s">
        <v>566</v>
      </c>
      <c r="C205" s="139" t="s">
        <v>213</v>
      </c>
      <c r="D205" s="129" t="s">
        <v>834</v>
      </c>
      <c r="E205" s="139" t="s">
        <v>213</v>
      </c>
      <c r="F205" s="153" t="s">
        <v>367</v>
      </c>
    </row>
    <row r="206" spans="1:6" ht="20.25">
      <c r="A206" s="154"/>
      <c r="B206" s="132"/>
      <c r="C206" s="140" t="s">
        <v>216</v>
      </c>
      <c r="D206" s="132" t="s">
        <v>366</v>
      </c>
      <c r="E206" s="140" t="s">
        <v>216</v>
      </c>
      <c r="F206" s="155" t="s">
        <v>368</v>
      </c>
    </row>
    <row r="207" spans="1:6" ht="40.5">
      <c r="A207" s="150" t="s">
        <v>216</v>
      </c>
      <c r="B207" s="127" t="s">
        <v>567</v>
      </c>
      <c r="C207" s="138" t="s">
        <v>216</v>
      </c>
      <c r="D207" s="127" t="s">
        <v>835</v>
      </c>
      <c r="E207" s="138" t="s">
        <v>216</v>
      </c>
      <c r="F207" s="151" t="s">
        <v>794</v>
      </c>
    </row>
    <row r="208" spans="1:6" ht="20.25">
      <c r="A208" s="152"/>
      <c r="B208" s="129"/>
      <c r="C208" s="139"/>
      <c r="D208" s="129"/>
      <c r="E208" s="139"/>
      <c r="F208" s="153"/>
    </row>
    <row r="209" spans="1:6" ht="75" customHeight="1">
      <c r="A209" s="152"/>
      <c r="B209" s="129"/>
      <c r="C209" s="139" t="s">
        <v>215</v>
      </c>
      <c r="D209" s="129" t="s">
        <v>836</v>
      </c>
      <c r="E209" s="139" t="s">
        <v>215</v>
      </c>
      <c r="F209" s="153" t="s">
        <v>837</v>
      </c>
    </row>
    <row r="210" spans="1:6" ht="20.25">
      <c r="A210" s="152"/>
      <c r="B210" s="129"/>
      <c r="C210" s="139"/>
      <c r="D210" s="129"/>
      <c r="E210" s="139"/>
      <c r="F210" s="153"/>
    </row>
    <row r="211" spans="1:6" ht="40.5">
      <c r="A211" s="152"/>
      <c r="B211" s="129"/>
      <c r="C211" s="139" t="s">
        <v>218</v>
      </c>
      <c r="D211" s="129" t="s">
        <v>568</v>
      </c>
      <c r="E211" s="139" t="s">
        <v>218</v>
      </c>
      <c r="F211" s="153" t="s">
        <v>795</v>
      </c>
    </row>
    <row r="212" spans="1:6" ht="20.25">
      <c r="A212" s="152"/>
      <c r="B212" s="129"/>
      <c r="C212" s="139"/>
      <c r="D212" s="129"/>
      <c r="E212" s="139"/>
      <c r="F212" s="153"/>
    </row>
    <row r="213" spans="1:6" ht="64.5" customHeight="1">
      <c r="A213" s="154"/>
      <c r="B213" s="132"/>
      <c r="C213" s="140" t="s">
        <v>222</v>
      </c>
      <c r="D213" s="132" t="s">
        <v>569</v>
      </c>
      <c r="E213" s="140" t="s">
        <v>222</v>
      </c>
      <c r="F213" s="155" t="s">
        <v>796</v>
      </c>
    </row>
    <row r="214" spans="1:6" ht="21" thickBot="1">
      <c r="A214" s="172"/>
      <c r="B214" s="136"/>
      <c r="C214" s="135"/>
      <c r="D214" s="136"/>
      <c r="E214" s="135"/>
      <c r="F214" s="166"/>
    </row>
    <row r="215" spans="1:6" ht="23.25">
      <c r="A215" s="329" t="s">
        <v>864</v>
      </c>
      <c r="B215" s="329"/>
      <c r="C215" s="329"/>
      <c r="D215" s="329"/>
      <c r="E215" s="329"/>
      <c r="F215" s="329"/>
    </row>
    <row r="216" spans="1:6" ht="23.25">
      <c r="A216" s="184"/>
      <c r="B216" s="184"/>
      <c r="C216" s="184"/>
      <c r="D216" s="184"/>
      <c r="E216" s="184"/>
      <c r="F216" s="184"/>
    </row>
    <row r="217" spans="1:6" ht="20.25">
      <c r="A217" s="144"/>
      <c r="B217" s="145"/>
      <c r="C217" s="144"/>
      <c r="D217" s="145"/>
      <c r="E217" s="144"/>
      <c r="F217" s="145"/>
    </row>
    <row r="218" spans="1:6" ht="20.25">
      <c r="A218" s="340" t="s">
        <v>976</v>
      </c>
      <c r="B218" s="340"/>
      <c r="C218" s="144"/>
      <c r="D218" s="145"/>
      <c r="E218" s="144"/>
      <c r="F218" s="145"/>
    </row>
    <row r="219" spans="1:6" ht="20.25">
      <c r="A219" s="144"/>
      <c r="B219" s="144"/>
      <c r="C219" s="144"/>
      <c r="D219" s="145"/>
      <c r="E219" s="144"/>
      <c r="F219" s="145"/>
    </row>
    <row r="220" ht="21" thickBot="1">
      <c r="B220" s="121"/>
    </row>
    <row r="221" spans="1:6" ht="20.25">
      <c r="A221" s="327" t="s">
        <v>302</v>
      </c>
      <c r="B221" s="327"/>
      <c r="C221" s="327" t="s">
        <v>303</v>
      </c>
      <c r="D221" s="327"/>
      <c r="E221" s="327" t="s">
        <v>338</v>
      </c>
      <c r="F221" s="327"/>
    </row>
    <row r="222" spans="1:6" ht="21" thickBot="1">
      <c r="A222" s="328"/>
      <c r="B222" s="328"/>
      <c r="C222" s="328"/>
      <c r="D222" s="328"/>
      <c r="E222" s="328"/>
      <c r="F222" s="328"/>
    </row>
    <row r="223" spans="1:6" ht="109.5" customHeight="1">
      <c r="A223" s="152" t="s">
        <v>213</v>
      </c>
      <c r="B223" s="129" t="s">
        <v>797</v>
      </c>
      <c r="C223" s="139" t="s">
        <v>213</v>
      </c>
      <c r="D223" s="129" t="s">
        <v>800</v>
      </c>
      <c r="E223" s="139" t="s">
        <v>966</v>
      </c>
      <c r="F223" s="153" t="s">
        <v>436</v>
      </c>
    </row>
    <row r="224" spans="1:6" ht="109.5" customHeight="1">
      <c r="A224" s="152"/>
      <c r="B224" s="129"/>
      <c r="C224" s="139"/>
      <c r="D224" s="129"/>
      <c r="E224" s="139" t="s">
        <v>967</v>
      </c>
      <c r="F224" s="153" t="s">
        <v>801</v>
      </c>
    </row>
    <row r="225" spans="1:6" ht="109.5" customHeight="1">
      <c r="A225" s="152"/>
      <c r="B225" s="129"/>
      <c r="C225" s="139"/>
      <c r="D225" s="129"/>
      <c r="E225" s="139" t="s">
        <v>651</v>
      </c>
      <c r="F225" s="153" t="s">
        <v>437</v>
      </c>
    </row>
    <row r="226" spans="1:6" ht="109.5" customHeight="1">
      <c r="A226" s="152"/>
      <c r="B226" s="129"/>
      <c r="C226" s="139"/>
      <c r="D226" s="129"/>
      <c r="E226" s="139" t="s">
        <v>658</v>
      </c>
      <c r="F226" s="153" t="s">
        <v>802</v>
      </c>
    </row>
    <row r="227" spans="1:6" ht="109.5" customHeight="1">
      <c r="A227" s="152"/>
      <c r="B227" s="129"/>
      <c r="C227" s="139"/>
      <c r="D227" s="129"/>
      <c r="E227" s="139" t="s">
        <v>659</v>
      </c>
      <c r="F227" s="153" t="s">
        <v>838</v>
      </c>
    </row>
    <row r="228" spans="1:6" ht="20.25">
      <c r="A228" s="154"/>
      <c r="B228" s="132"/>
      <c r="C228" s="140"/>
      <c r="D228" s="132"/>
      <c r="E228" s="140"/>
      <c r="F228" s="155"/>
    </row>
    <row r="229" spans="1:6" ht="48" customHeight="1">
      <c r="A229" s="150" t="s">
        <v>216</v>
      </c>
      <c r="B229" s="127" t="s">
        <v>798</v>
      </c>
      <c r="C229" s="138" t="s">
        <v>216</v>
      </c>
      <c r="D229" s="127" t="s">
        <v>799</v>
      </c>
      <c r="E229" s="138" t="s">
        <v>207</v>
      </c>
      <c r="F229" s="151" t="s">
        <v>803</v>
      </c>
    </row>
    <row r="230" spans="1:6" ht="109.5" customHeight="1" thickBot="1">
      <c r="A230" s="157"/>
      <c r="B230" s="158"/>
      <c r="C230" s="165"/>
      <c r="D230" s="158"/>
      <c r="E230" s="165" t="s">
        <v>206</v>
      </c>
      <c r="F230" s="166" t="s">
        <v>804</v>
      </c>
    </row>
    <row r="231" spans="1:6" ht="25.5" customHeight="1">
      <c r="A231" s="146"/>
      <c r="B231" s="130"/>
      <c r="C231" s="146"/>
      <c r="D231" s="130"/>
      <c r="E231" s="146"/>
      <c r="F231" s="130"/>
    </row>
    <row r="233" spans="1:4" ht="20.25">
      <c r="A233" s="330" t="s">
        <v>868</v>
      </c>
      <c r="B233" s="330"/>
      <c r="C233" s="330"/>
      <c r="D233" s="330"/>
    </row>
    <row r="234" spans="1:4" ht="20.25">
      <c r="A234" s="117"/>
      <c r="B234" s="117"/>
      <c r="C234" s="117"/>
      <c r="D234" s="117"/>
    </row>
    <row r="235" ht="22.5" customHeight="1" thickBot="1">
      <c r="B235" s="121"/>
    </row>
    <row r="236" spans="1:6" ht="20.25">
      <c r="A236" s="327" t="s">
        <v>302</v>
      </c>
      <c r="B236" s="327"/>
      <c r="C236" s="327" t="s">
        <v>303</v>
      </c>
      <c r="D236" s="327"/>
      <c r="E236" s="327" t="s">
        <v>338</v>
      </c>
      <c r="F236" s="327"/>
    </row>
    <row r="237" spans="1:6" ht="21" thickBot="1">
      <c r="A237" s="328"/>
      <c r="B237" s="328"/>
      <c r="C237" s="328"/>
      <c r="D237" s="328"/>
      <c r="E237" s="328"/>
      <c r="F237" s="328"/>
    </row>
    <row r="238" spans="1:6" ht="40.5">
      <c r="A238" s="152" t="s">
        <v>213</v>
      </c>
      <c r="B238" s="129" t="s">
        <v>805</v>
      </c>
      <c r="C238" s="139" t="s">
        <v>213</v>
      </c>
      <c r="D238" s="129" t="s">
        <v>806</v>
      </c>
      <c r="E238" s="139" t="s">
        <v>213</v>
      </c>
      <c r="F238" s="153" t="s">
        <v>525</v>
      </c>
    </row>
    <row r="239" spans="1:6" ht="20.25">
      <c r="A239" s="152"/>
      <c r="B239" s="129"/>
      <c r="C239" s="139"/>
      <c r="D239" s="129"/>
      <c r="E239" s="139"/>
      <c r="F239" s="153"/>
    </row>
    <row r="240" spans="1:6" ht="40.5">
      <c r="A240" s="152"/>
      <c r="B240" s="129"/>
      <c r="C240" s="139" t="s">
        <v>216</v>
      </c>
      <c r="D240" s="129" t="s">
        <v>473</v>
      </c>
      <c r="E240" s="139" t="s">
        <v>216</v>
      </c>
      <c r="F240" s="153" t="s">
        <v>526</v>
      </c>
    </row>
    <row r="241" spans="1:6" ht="20.25">
      <c r="A241" s="152"/>
      <c r="B241" s="129"/>
      <c r="C241" s="139"/>
      <c r="D241" s="129"/>
      <c r="E241" s="139"/>
      <c r="F241" s="153"/>
    </row>
    <row r="242" spans="1:6" ht="57" customHeight="1" thickBot="1">
      <c r="A242" s="157"/>
      <c r="B242" s="158"/>
      <c r="C242" s="165" t="s">
        <v>215</v>
      </c>
      <c r="D242" s="158" t="s">
        <v>524</v>
      </c>
      <c r="E242" s="165" t="s">
        <v>215</v>
      </c>
      <c r="F242" s="166" t="s">
        <v>527</v>
      </c>
    </row>
    <row r="243" spans="1:6" ht="19.5" customHeight="1">
      <c r="A243" s="146"/>
      <c r="B243" s="130"/>
      <c r="C243" s="146"/>
      <c r="D243" s="130"/>
      <c r="E243" s="146"/>
      <c r="F243" s="130"/>
    </row>
    <row r="245" spans="1:5" ht="20.25">
      <c r="A245" s="330" t="s">
        <v>978</v>
      </c>
      <c r="B245" s="330"/>
      <c r="C245" s="330"/>
      <c r="E245" s="141"/>
    </row>
    <row r="246" spans="1:5" ht="20.25">
      <c r="A246" s="117"/>
      <c r="B246" s="117"/>
      <c r="C246" s="117"/>
      <c r="E246" s="141"/>
    </row>
    <row r="247" ht="21" thickBot="1"/>
    <row r="248" spans="1:6" ht="20.25">
      <c r="A248" s="327" t="s">
        <v>302</v>
      </c>
      <c r="B248" s="327"/>
      <c r="C248" s="327" t="s">
        <v>303</v>
      </c>
      <c r="D248" s="327"/>
      <c r="E248" s="327" t="s">
        <v>338</v>
      </c>
      <c r="F248" s="327"/>
    </row>
    <row r="249" spans="1:6" ht="21" thickBot="1">
      <c r="A249" s="328"/>
      <c r="B249" s="328"/>
      <c r="C249" s="328"/>
      <c r="D249" s="328"/>
      <c r="E249" s="328"/>
      <c r="F249" s="328"/>
    </row>
    <row r="250" spans="1:6" ht="109.5" customHeight="1">
      <c r="A250" s="152" t="s">
        <v>213</v>
      </c>
      <c r="B250" s="130" t="s">
        <v>30</v>
      </c>
      <c r="C250" s="228" t="s">
        <v>213</v>
      </c>
      <c r="D250" s="129" t="s">
        <v>31</v>
      </c>
      <c r="E250" s="139" t="s">
        <v>213</v>
      </c>
      <c r="F250" s="153" t="s">
        <v>438</v>
      </c>
    </row>
    <row r="251" spans="1:6" ht="24" customHeight="1" thickBot="1">
      <c r="A251" s="157"/>
      <c r="B251" s="136"/>
      <c r="C251" s="159"/>
      <c r="D251" s="158"/>
      <c r="E251" s="165" t="s">
        <v>216</v>
      </c>
      <c r="F251" s="166" t="s">
        <v>137</v>
      </c>
    </row>
    <row r="253" spans="1:6" ht="23.25">
      <c r="A253" s="335" t="s">
        <v>864</v>
      </c>
      <c r="B253" s="335"/>
      <c r="C253" s="335"/>
      <c r="D253" s="335"/>
      <c r="E253" s="335"/>
      <c r="F253" s="335"/>
    </row>
    <row r="254" spans="1:6" ht="41.25" customHeight="1">
      <c r="A254" s="117"/>
      <c r="B254" s="137"/>
      <c r="C254" s="117"/>
      <c r="D254" s="137"/>
      <c r="E254" s="117"/>
      <c r="F254" s="137"/>
    </row>
    <row r="255" spans="1:6" ht="20.25">
      <c r="A255" s="330" t="s">
        <v>979</v>
      </c>
      <c r="B255" s="330"/>
      <c r="C255" s="330"/>
      <c r="D255" s="330"/>
      <c r="E255" s="137"/>
      <c r="F255" s="137"/>
    </row>
    <row r="256" spans="1:6" ht="20.25">
      <c r="A256" s="117"/>
      <c r="B256" s="117"/>
      <c r="C256" s="117"/>
      <c r="D256" s="117"/>
      <c r="E256" s="137"/>
      <c r="F256" s="137"/>
    </row>
    <row r="257" ht="25.5" customHeight="1" thickBot="1"/>
    <row r="258" spans="1:6" ht="20.25">
      <c r="A258" s="327" t="s">
        <v>302</v>
      </c>
      <c r="B258" s="327"/>
      <c r="C258" s="327" t="s">
        <v>303</v>
      </c>
      <c r="D258" s="327"/>
      <c r="E258" s="327" t="s">
        <v>338</v>
      </c>
      <c r="F258" s="327"/>
    </row>
    <row r="259" spans="1:6" ht="21" thickBot="1">
      <c r="A259" s="328"/>
      <c r="B259" s="328"/>
      <c r="C259" s="328"/>
      <c r="D259" s="328"/>
      <c r="E259" s="328"/>
      <c r="F259" s="328"/>
    </row>
    <row r="260" spans="1:6" ht="60" customHeight="1">
      <c r="A260" s="152" t="s">
        <v>213</v>
      </c>
      <c r="B260" s="129" t="s">
        <v>439</v>
      </c>
      <c r="C260" s="139" t="s">
        <v>213</v>
      </c>
      <c r="D260" s="129" t="s">
        <v>253</v>
      </c>
      <c r="E260" s="139" t="s">
        <v>213</v>
      </c>
      <c r="F260" s="153" t="s">
        <v>138</v>
      </c>
    </row>
    <row r="261" spans="1:6" ht="58.5" customHeight="1">
      <c r="A261" s="152"/>
      <c r="B261" s="129"/>
      <c r="C261" s="139"/>
      <c r="D261" s="129"/>
      <c r="E261" s="139" t="s">
        <v>216</v>
      </c>
      <c r="F261" s="153" t="s">
        <v>945</v>
      </c>
    </row>
    <row r="262" spans="1:6" ht="64.5" customHeight="1" thickBot="1">
      <c r="A262" s="152"/>
      <c r="B262" s="129"/>
      <c r="C262" s="139"/>
      <c r="D262" s="129"/>
      <c r="E262" s="165" t="s">
        <v>215</v>
      </c>
      <c r="F262" s="166" t="s">
        <v>946</v>
      </c>
    </row>
    <row r="263" spans="1:6" ht="111.75" customHeight="1" thickBot="1">
      <c r="A263" s="157"/>
      <c r="B263" s="158"/>
      <c r="C263" s="165"/>
      <c r="D263" s="158"/>
      <c r="E263" s="165"/>
      <c r="F263" s="166"/>
    </row>
    <row r="264" ht="173.25" customHeight="1"/>
    <row r="265" spans="1:4" ht="41.25" customHeight="1">
      <c r="A265" s="330" t="s">
        <v>981</v>
      </c>
      <c r="B265" s="330"/>
      <c r="C265" s="330"/>
      <c r="D265" s="330"/>
    </row>
    <row r="266" spans="1:4" ht="18.75" customHeight="1">
      <c r="A266" s="117"/>
      <c r="B266" s="117"/>
      <c r="C266" s="117"/>
      <c r="D266" s="117"/>
    </row>
    <row r="267" ht="21" thickBot="1">
      <c r="B267" s="121"/>
    </row>
    <row r="268" spans="1:6" ht="20.25">
      <c r="A268" s="327" t="s">
        <v>302</v>
      </c>
      <c r="B268" s="327"/>
      <c r="C268" s="327" t="s">
        <v>303</v>
      </c>
      <c r="D268" s="327"/>
      <c r="E268" s="327" t="s">
        <v>338</v>
      </c>
      <c r="F268" s="327"/>
    </row>
    <row r="269" spans="1:6" ht="21" thickBot="1">
      <c r="A269" s="328"/>
      <c r="B269" s="328"/>
      <c r="C269" s="328"/>
      <c r="D269" s="328"/>
      <c r="E269" s="328"/>
      <c r="F269" s="328"/>
    </row>
    <row r="270" spans="1:6" ht="128.25" customHeight="1">
      <c r="A270" s="152" t="s">
        <v>213</v>
      </c>
      <c r="B270" s="129" t="s">
        <v>982</v>
      </c>
      <c r="C270" s="139" t="s">
        <v>213</v>
      </c>
      <c r="D270" s="129" t="s">
        <v>983</v>
      </c>
      <c r="E270" s="139" t="s">
        <v>213</v>
      </c>
      <c r="F270" s="153" t="s">
        <v>984</v>
      </c>
    </row>
    <row r="271" spans="1:6" ht="21" thickBot="1">
      <c r="A271" s="157"/>
      <c r="B271" s="173"/>
      <c r="C271" s="165"/>
      <c r="D271" s="173"/>
      <c r="E271" s="165"/>
      <c r="F271" s="160"/>
    </row>
    <row r="272" spans="1:6" ht="20.25">
      <c r="A272" s="146"/>
      <c r="B272" s="147"/>
      <c r="C272" s="146"/>
      <c r="D272" s="147"/>
      <c r="E272" s="146"/>
      <c r="F272" s="147"/>
    </row>
    <row r="273" spans="1:6" ht="23.25">
      <c r="A273" s="329" t="s">
        <v>864</v>
      </c>
      <c r="B273" s="329"/>
      <c r="C273" s="329"/>
      <c r="D273" s="329"/>
      <c r="E273" s="329"/>
      <c r="F273" s="329"/>
    </row>
    <row r="274" spans="1:6" ht="38.25" customHeight="1">
      <c r="A274" s="144"/>
      <c r="B274" s="145"/>
      <c r="C274" s="144"/>
      <c r="D274" s="145"/>
      <c r="E274" s="144"/>
      <c r="F274" s="145"/>
    </row>
    <row r="275" spans="1:6" ht="20.25">
      <c r="A275" s="337" t="s">
        <v>980</v>
      </c>
      <c r="B275" s="337"/>
      <c r="C275" s="337"/>
      <c r="D275" s="145"/>
      <c r="E275" s="144"/>
      <c r="F275" s="145"/>
    </row>
    <row r="276" ht="30.75" customHeight="1">
      <c r="B276" s="123"/>
    </row>
    <row r="277" spans="1:6" ht="52.5" customHeight="1">
      <c r="A277" s="334" t="s">
        <v>814</v>
      </c>
      <c r="B277" s="334"/>
      <c r="C277" s="334"/>
      <c r="D277" s="334"/>
      <c r="E277" s="334"/>
      <c r="F277" s="334"/>
    </row>
    <row r="278" ht="33.75" customHeight="1">
      <c r="B278" s="122"/>
    </row>
    <row r="279" spans="1:4" ht="20.25">
      <c r="A279" s="330" t="s">
        <v>985</v>
      </c>
      <c r="B279" s="330"/>
      <c r="C279" s="330"/>
      <c r="D279" s="330"/>
    </row>
    <row r="280" spans="1:4" ht="20.25">
      <c r="A280" s="117"/>
      <c r="B280" s="117"/>
      <c r="C280" s="117"/>
      <c r="D280" s="117"/>
    </row>
    <row r="281" ht="21" thickBot="1">
      <c r="B281" s="121"/>
    </row>
    <row r="282" spans="1:6" ht="20.25">
      <c r="A282" s="327" t="s">
        <v>302</v>
      </c>
      <c r="B282" s="327"/>
      <c r="C282" s="327" t="s">
        <v>303</v>
      </c>
      <c r="D282" s="327"/>
      <c r="E282" s="327" t="s">
        <v>338</v>
      </c>
      <c r="F282" s="327"/>
    </row>
    <row r="283" spans="1:6" ht="21" thickBot="1">
      <c r="A283" s="328"/>
      <c r="B283" s="328"/>
      <c r="C283" s="328"/>
      <c r="D283" s="328"/>
      <c r="E283" s="328"/>
      <c r="F283" s="328"/>
    </row>
    <row r="284" spans="1:6" ht="60.75">
      <c r="A284" s="152" t="s">
        <v>213</v>
      </c>
      <c r="B284" s="129" t="s">
        <v>268</v>
      </c>
      <c r="C284" s="139" t="s">
        <v>213</v>
      </c>
      <c r="D284" s="129" t="s">
        <v>65</v>
      </c>
      <c r="E284" s="139" t="s">
        <v>213</v>
      </c>
      <c r="F284" s="153" t="s">
        <v>271</v>
      </c>
    </row>
    <row r="285" spans="1:6" ht="48" customHeight="1">
      <c r="A285" s="152"/>
      <c r="B285" s="129"/>
      <c r="C285" s="139"/>
      <c r="D285" s="129"/>
      <c r="E285" s="139"/>
      <c r="F285" s="153" t="s">
        <v>66</v>
      </c>
    </row>
    <row r="286" spans="1:6" ht="66.75" customHeight="1">
      <c r="A286" s="152"/>
      <c r="B286" s="129"/>
      <c r="C286" s="139"/>
      <c r="D286" s="129"/>
      <c r="E286" s="139"/>
      <c r="F286" s="153" t="s">
        <v>67</v>
      </c>
    </row>
    <row r="287" spans="1:6" ht="30" customHeight="1">
      <c r="A287" s="152"/>
      <c r="B287" s="129"/>
      <c r="C287" s="139"/>
      <c r="D287" s="129"/>
      <c r="E287" s="139"/>
      <c r="F287" s="153" t="s">
        <v>815</v>
      </c>
    </row>
    <row r="288" spans="1:6" ht="31.5" customHeight="1">
      <c r="A288" s="152"/>
      <c r="B288" s="129"/>
      <c r="C288" s="139"/>
      <c r="D288" s="129"/>
      <c r="E288" s="139"/>
      <c r="F288" s="153" t="s">
        <v>816</v>
      </c>
    </row>
    <row r="289" spans="1:6" ht="20.25">
      <c r="A289" s="152"/>
      <c r="B289" s="129"/>
      <c r="C289" s="139"/>
      <c r="D289" s="129"/>
      <c r="E289" s="146"/>
      <c r="F289" s="188" t="s">
        <v>254</v>
      </c>
    </row>
    <row r="290" spans="1:6" ht="20.25">
      <c r="A290" s="152"/>
      <c r="B290" s="129"/>
      <c r="C290" s="139"/>
      <c r="D290" s="129"/>
      <c r="E290" s="146"/>
      <c r="F290" s="188" t="s">
        <v>68</v>
      </c>
    </row>
    <row r="291" spans="1:6" ht="20.25">
      <c r="A291" s="154"/>
      <c r="B291" s="133"/>
      <c r="C291" s="186"/>
      <c r="D291" s="143"/>
      <c r="E291" s="146"/>
      <c r="F291" s="188"/>
    </row>
    <row r="292" spans="1:6" ht="40.5">
      <c r="A292" s="150" t="s">
        <v>216</v>
      </c>
      <c r="B292" s="126" t="s">
        <v>269</v>
      </c>
      <c r="C292" s="186"/>
      <c r="D292" s="187"/>
      <c r="E292" s="146" t="s">
        <v>216</v>
      </c>
      <c r="F292" s="188" t="s">
        <v>440</v>
      </c>
    </row>
    <row r="293" spans="1:6" ht="20.25">
      <c r="A293" s="154"/>
      <c r="B293" s="133"/>
      <c r="C293" s="186"/>
      <c r="D293" s="143"/>
      <c r="E293" s="185"/>
      <c r="F293" s="188"/>
    </row>
    <row r="294" spans="1:6" ht="40.5">
      <c r="A294" s="150" t="s">
        <v>215</v>
      </c>
      <c r="B294" s="126" t="s">
        <v>270</v>
      </c>
      <c r="C294" s="186"/>
      <c r="D294" s="143"/>
      <c r="E294" s="146" t="s">
        <v>215</v>
      </c>
      <c r="F294" s="188" t="s">
        <v>22</v>
      </c>
    </row>
    <row r="295" spans="1:6" ht="28.5" customHeight="1">
      <c r="A295" s="152"/>
      <c r="B295" s="129"/>
      <c r="C295" s="139"/>
      <c r="D295" s="129"/>
      <c r="E295" s="146" t="s">
        <v>218</v>
      </c>
      <c r="F295" s="188" t="s">
        <v>23</v>
      </c>
    </row>
    <row r="296" spans="1:6" ht="48" customHeight="1">
      <c r="A296" s="152"/>
      <c r="B296" s="129"/>
      <c r="C296" s="139"/>
      <c r="D296" s="129"/>
      <c r="E296" s="139" t="s">
        <v>222</v>
      </c>
      <c r="F296" s="153" t="s">
        <v>27</v>
      </c>
    </row>
    <row r="297" spans="1:6" ht="49.5" customHeight="1">
      <c r="A297" s="152"/>
      <c r="B297" s="129"/>
      <c r="C297" s="139"/>
      <c r="D297" s="129"/>
      <c r="E297" s="139" t="s">
        <v>24</v>
      </c>
      <c r="F297" s="153" t="s">
        <v>28</v>
      </c>
    </row>
    <row r="298" spans="1:6" ht="30" customHeight="1">
      <c r="A298" s="152"/>
      <c r="B298" s="129"/>
      <c r="C298" s="139"/>
      <c r="D298" s="129"/>
      <c r="E298" s="139" t="s">
        <v>25</v>
      </c>
      <c r="F298" s="153" t="s">
        <v>29</v>
      </c>
    </row>
    <row r="299" spans="1:6" ht="22.5" customHeight="1">
      <c r="A299" s="152"/>
      <c r="B299" s="129"/>
      <c r="C299" s="139"/>
      <c r="D299" s="129"/>
      <c r="E299" s="139"/>
      <c r="F299" s="153"/>
    </row>
    <row r="300" spans="1:6" ht="21" thickBot="1">
      <c r="A300" s="157"/>
      <c r="B300" s="158"/>
      <c r="C300" s="165"/>
      <c r="D300" s="158"/>
      <c r="E300" s="174"/>
      <c r="F300" s="166"/>
    </row>
    <row r="301" spans="1:6" ht="20.25">
      <c r="A301" s="146"/>
      <c r="B301" s="130"/>
      <c r="C301" s="146"/>
      <c r="D301" s="130"/>
      <c r="E301" s="185"/>
      <c r="F301" s="130"/>
    </row>
    <row r="303" spans="1:2" ht="20.25">
      <c r="A303" s="330" t="s">
        <v>869</v>
      </c>
      <c r="B303" s="330"/>
    </row>
    <row r="304" spans="1:2" ht="20.25">
      <c r="A304" s="117"/>
      <c r="B304" s="117"/>
    </row>
    <row r="305" ht="21" thickBot="1">
      <c r="B305" s="123"/>
    </row>
    <row r="306" spans="1:6" ht="20.25">
      <c r="A306" s="327" t="s">
        <v>302</v>
      </c>
      <c r="B306" s="327"/>
      <c r="C306" s="327" t="s">
        <v>303</v>
      </c>
      <c r="D306" s="327"/>
      <c r="E306" s="327" t="s">
        <v>338</v>
      </c>
      <c r="F306" s="327"/>
    </row>
    <row r="307" spans="1:6" ht="21" thickBot="1">
      <c r="A307" s="328"/>
      <c r="B307" s="328"/>
      <c r="C307" s="328"/>
      <c r="D307" s="328"/>
      <c r="E307" s="328"/>
      <c r="F307" s="328"/>
    </row>
    <row r="308" spans="1:6" ht="114.75" customHeight="1">
      <c r="A308" s="152" t="s">
        <v>213</v>
      </c>
      <c r="B308" s="129" t="s">
        <v>947</v>
      </c>
      <c r="C308" s="139" t="s">
        <v>213</v>
      </c>
      <c r="D308" s="129" t="s">
        <v>69</v>
      </c>
      <c r="E308" s="139" t="s">
        <v>213</v>
      </c>
      <c r="F308" s="153" t="s">
        <v>474</v>
      </c>
    </row>
    <row r="309" spans="1:6" ht="32.25" customHeight="1">
      <c r="A309" s="154"/>
      <c r="B309" s="132"/>
      <c r="C309" s="140"/>
      <c r="D309" s="132"/>
      <c r="E309" s="140"/>
      <c r="F309" s="155"/>
    </row>
    <row r="310" spans="1:6" ht="114" customHeight="1" thickBot="1">
      <c r="A310" s="161" t="s">
        <v>216</v>
      </c>
      <c r="B310" s="170" t="s">
        <v>948</v>
      </c>
      <c r="C310" s="171" t="s">
        <v>216</v>
      </c>
      <c r="D310" s="170" t="s">
        <v>70</v>
      </c>
      <c r="E310" s="171" t="s">
        <v>216</v>
      </c>
      <c r="F310" s="164" t="s">
        <v>949</v>
      </c>
    </row>
    <row r="311" spans="1:6" ht="23.25">
      <c r="A311" s="335" t="s">
        <v>864</v>
      </c>
      <c r="B311" s="335"/>
      <c r="C311" s="335"/>
      <c r="D311" s="335"/>
      <c r="E311" s="335"/>
      <c r="F311" s="335"/>
    </row>
    <row r="312" spans="1:6" ht="20.25">
      <c r="A312" s="117"/>
      <c r="B312" s="137"/>
      <c r="C312" s="117"/>
      <c r="D312" s="137"/>
      <c r="E312" s="117"/>
      <c r="F312" s="137"/>
    </row>
    <row r="313" spans="1:6" ht="20.25">
      <c r="A313" s="117"/>
      <c r="B313" s="137"/>
      <c r="C313" s="117"/>
      <c r="D313" s="137"/>
      <c r="E313" s="117"/>
      <c r="F313" s="137"/>
    </row>
    <row r="314" spans="1:6" ht="20.25">
      <c r="A314" s="330" t="s">
        <v>986</v>
      </c>
      <c r="B314" s="330"/>
      <c r="C314" s="117"/>
      <c r="D314" s="117"/>
      <c r="E314" s="117"/>
      <c r="F314" s="137"/>
    </row>
    <row r="315" spans="1:6" ht="20.25">
      <c r="A315" s="117"/>
      <c r="B315" s="117"/>
      <c r="C315" s="117"/>
      <c r="D315" s="117"/>
      <c r="E315" s="117"/>
      <c r="F315" s="137"/>
    </row>
    <row r="316" ht="21" thickBot="1">
      <c r="B316" s="123"/>
    </row>
    <row r="317" spans="1:6" ht="20.25">
      <c r="A317" s="327" t="s">
        <v>302</v>
      </c>
      <c r="B317" s="327"/>
      <c r="C317" s="327" t="s">
        <v>303</v>
      </c>
      <c r="D317" s="327"/>
      <c r="E317" s="327" t="s">
        <v>338</v>
      </c>
      <c r="F317" s="327"/>
    </row>
    <row r="318" spans="1:6" ht="21" thickBot="1">
      <c r="A318" s="328"/>
      <c r="B318" s="328"/>
      <c r="C318" s="328"/>
      <c r="D318" s="328"/>
      <c r="E318" s="328"/>
      <c r="F318" s="328"/>
    </row>
    <row r="319" spans="1:6" ht="75" customHeight="1">
      <c r="A319" s="152" t="s">
        <v>213</v>
      </c>
      <c r="B319" s="129" t="s">
        <v>950</v>
      </c>
      <c r="C319" s="139" t="s">
        <v>213</v>
      </c>
      <c r="D319" s="129" t="s">
        <v>71</v>
      </c>
      <c r="E319" s="139">
        <v>1</v>
      </c>
      <c r="F319" s="153" t="s">
        <v>951</v>
      </c>
    </row>
    <row r="320" spans="1:6" ht="109.5" customHeight="1" thickBot="1">
      <c r="A320" s="157"/>
      <c r="B320" s="158"/>
      <c r="C320" s="165"/>
      <c r="D320" s="158"/>
      <c r="E320" s="165"/>
      <c r="F320" s="166"/>
    </row>
    <row r="321" ht="62.25" customHeight="1">
      <c r="D321" s="121"/>
    </row>
    <row r="322" spans="1:2" ht="20.25">
      <c r="A322" s="330" t="s">
        <v>987</v>
      </c>
      <c r="B322" s="330"/>
    </row>
    <row r="323" spans="1:2" ht="20.25">
      <c r="A323" s="117"/>
      <c r="B323" s="117"/>
    </row>
    <row r="324" spans="2:4" ht="21" thickBot="1">
      <c r="B324" s="123"/>
      <c r="D324" s="121"/>
    </row>
    <row r="325" spans="1:6" ht="20.25">
      <c r="A325" s="327" t="s">
        <v>302</v>
      </c>
      <c r="B325" s="327"/>
      <c r="C325" s="327" t="s">
        <v>303</v>
      </c>
      <c r="D325" s="327"/>
      <c r="E325" s="327" t="s">
        <v>338</v>
      </c>
      <c r="F325" s="327"/>
    </row>
    <row r="326" spans="1:6" ht="21" thickBot="1">
      <c r="A326" s="328"/>
      <c r="B326" s="328"/>
      <c r="C326" s="328"/>
      <c r="D326" s="328"/>
      <c r="E326" s="328"/>
      <c r="F326" s="328"/>
    </row>
    <row r="327" spans="1:6" ht="109.5" customHeight="1">
      <c r="A327" s="152" t="s">
        <v>213</v>
      </c>
      <c r="B327" s="129" t="s">
        <v>952</v>
      </c>
      <c r="C327" s="139" t="s">
        <v>213</v>
      </c>
      <c r="D327" s="129" t="s">
        <v>72</v>
      </c>
      <c r="E327" s="139" t="s">
        <v>213</v>
      </c>
      <c r="F327" s="153" t="s">
        <v>73</v>
      </c>
    </row>
    <row r="328" spans="1:6" ht="109.5" customHeight="1">
      <c r="A328" s="152"/>
      <c r="B328" s="129"/>
      <c r="C328" s="139" t="s">
        <v>216</v>
      </c>
      <c r="D328" s="129" t="s">
        <v>953</v>
      </c>
      <c r="E328" s="139" t="s">
        <v>216</v>
      </c>
      <c r="F328" s="153" t="s">
        <v>954</v>
      </c>
    </row>
    <row r="329" spans="1:6" ht="49.5" customHeight="1">
      <c r="A329" s="152"/>
      <c r="B329" s="129"/>
      <c r="C329" s="139" t="s">
        <v>215</v>
      </c>
      <c r="D329" s="130" t="s">
        <v>74</v>
      </c>
      <c r="E329" s="128" t="s">
        <v>529</v>
      </c>
      <c r="F329" s="153" t="s">
        <v>955</v>
      </c>
    </row>
    <row r="330" spans="1:6" ht="49.5" customHeight="1">
      <c r="A330" s="154"/>
      <c r="B330" s="132"/>
      <c r="C330" s="140"/>
      <c r="D330" s="133"/>
      <c r="E330" s="131" t="s">
        <v>530</v>
      </c>
      <c r="F330" s="155" t="s">
        <v>956</v>
      </c>
    </row>
    <row r="331" spans="1:6" ht="49.5" customHeight="1">
      <c r="A331" s="152" t="s">
        <v>216</v>
      </c>
      <c r="B331" s="129" t="s">
        <v>475</v>
      </c>
      <c r="C331" s="139" t="s">
        <v>213</v>
      </c>
      <c r="D331" s="130" t="s">
        <v>476</v>
      </c>
      <c r="E331" s="128" t="s">
        <v>966</v>
      </c>
      <c r="F331" s="153" t="s">
        <v>477</v>
      </c>
    </row>
    <row r="332" spans="1:6" ht="49.5" customHeight="1">
      <c r="A332" s="152"/>
      <c r="B332" s="129"/>
      <c r="C332" s="139"/>
      <c r="D332" s="130"/>
      <c r="E332" s="128" t="s">
        <v>967</v>
      </c>
      <c r="F332" s="153" t="s">
        <v>955</v>
      </c>
    </row>
    <row r="333" spans="1:6" ht="49.5" customHeight="1" thickBot="1">
      <c r="A333" s="152"/>
      <c r="B333" s="129"/>
      <c r="C333" s="139"/>
      <c r="D333" s="130"/>
      <c r="E333" s="165" t="s">
        <v>651</v>
      </c>
      <c r="F333" s="166" t="s">
        <v>635</v>
      </c>
    </row>
    <row r="334" spans="1:6" ht="46.5" customHeight="1" thickBot="1">
      <c r="A334" s="157"/>
      <c r="B334" s="158"/>
      <c r="C334" s="165"/>
      <c r="D334" s="158"/>
      <c r="E334" s="165" t="s">
        <v>658</v>
      </c>
      <c r="F334" s="166" t="s">
        <v>75</v>
      </c>
    </row>
    <row r="336" spans="1:6" ht="23.25">
      <c r="A336" s="335" t="s">
        <v>864</v>
      </c>
      <c r="B336" s="335"/>
      <c r="C336" s="335"/>
      <c r="D336" s="335"/>
      <c r="E336" s="335"/>
      <c r="F336" s="335"/>
    </row>
    <row r="337" spans="1:6" ht="23.25">
      <c r="A337" s="183"/>
      <c r="B337" s="183"/>
      <c r="C337" s="183"/>
      <c r="D337" s="183"/>
      <c r="E337" s="183"/>
      <c r="F337" s="183"/>
    </row>
    <row r="338" spans="1:6" ht="20.25">
      <c r="A338" s="117"/>
      <c r="B338" s="137"/>
      <c r="C338" s="117"/>
      <c r="D338" s="137"/>
      <c r="E338" s="117"/>
      <c r="F338" s="137"/>
    </row>
    <row r="339" spans="1:6" ht="20.25">
      <c r="A339" s="330" t="s">
        <v>988</v>
      </c>
      <c r="B339" s="330"/>
      <c r="C339" s="330"/>
      <c r="D339" s="330"/>
      <c r="E339" s="117"/>
      <c r="F339" s="137"/>
    </row>
    <row r="340" ht="27.75" customHeight="1">
      <c r="B340" s="123"/>
    </row>
    <row r="341" spans="1:6" ht="20.25">
      <c r="A341" s="334" t="s">
        <v>957</v>
      </c>
      <c r="B341" s="334"/>
      <c r="C341" s="334"/>
      <c r="D341" s="334"/>
      <c r="E341" s="334"/>
      <c r="F341" s="334"/>
    </row>
    <row r="342" spans="1:6" ht="24" customHeight="1">
      <c r="A342" s="334"/>
      <c r="B342" s="334"/>
      <c r="C342" s="334"/>
      <c r="D342" s="334"/>
      <c r="E342" s="334"/>
      <c r="F342" s="334"/>
    </row>
    <row r="343" spans="1:5" ht="24" customHeight="1">
      <c r="A343" s="118"/>
      <c r="C343" s="118"/>
      <c r="E343" s="118"/>
    </row>
    <row r="344" ht="21" thickBot="1">
      <c r="B344" s="122"/>
    </row>
    <row r="345" spans="1:6" ht="20.25">
      <c r="A345" s="327" t="s">
        <v>302</v>
      </c>
      <c r="B345" s="327"/>
      <c r="C345" s="327" t="s">
        <v>303</v>
      </c>
      <c r="D345" s="327"/>
      <c r="E345" s="327" t="s">
        <v>338</v>
      </c>
      <c r="F345" s="327"/>
    </row>
    <row r="346" spans="1:6" ht="21" thickBot="1">
      <c r="A346" s="328"/>
      <c r="B346" s="328"/>
      <c r="C346" s="328"/>
      <c r="D346" s="328"/>
      <c r="E346" s="328"/>
      <c r="F346" s="328"/>
    </row>
    <row r="347" spans="1:6" ht="60.75">
      <c r="A347" s="152" t="s">
        <v>213</v>
      </c>
      <c r="B347" s="129" t="s">
        <v>958</v>
      </c>
      <c r="C347" s="139" t="s">
        <v>966</v>
      </c>
      <c r="D347" s="129" t="s">
        <v>636</v>
      </c>
      <c r="E347" s="139" t="s">
        <v>660</v>
      </c>
      <c r="F347" s="153" t="s">
        <v>962</v>
      </c>
    </row>
    <row r="348" spans="1:6" ht="109.5" customHeight="1">
      <c r="A348" s="152"/>
      <c r="B348" s="129"/>
      <c r="C348" s="139"/>
      <c r="D348" s="129"/>
      <c r="E348" s="139" t="s">
        <v>661</v>
      </c>
      <c r="F348" s="153" t="s">
        <v>92</v>
      </c>
    </row>
    <row r="349" spans="1:6" ht="109.5" customHeight="1">
      <c r="A349" s="152"/>
      <c r="B349" s="129"/>
      <c r="C349" s="139" t="s">
        <v>967</v>
      </c>
      <c r="D349" s="129" t="s">
        <v>959</v>
      </c>
      <c r="E349" s="139" t="s">
        <v>561</v>
      </c>
      <c r="F349" s="153" t="s">
        <v>94</v>
      </c>
    </row>
    <row r="350" spans="1:6" ht="109.5" customHeight="1">
      <c r="A350" s="152"/>
      <c r="B350" s="129"/>
      <c r="C350" s="139"/>
      <c r="D350" s="129"/>
      <c r="E350" s="139" t="s">
        <v>93</v>
      </c>
      <c r="F350" s="153" t="s">
        <v>637</v>
      </c>
    </row>
    <row r="351" spans="1:6" ht="60.75">
      <c r="A351" s="152"/>
      <c r="B351" s="129"/>
      <c r="C351" s="139" t="s">
        <v>651</v>
      </c>
      <c r="D351" s="129" t="s">
        <v>960</v>
      </c>
      <c r="E351" s="139" t="s">
        <v>651</v>
      </c>
      <c r="F351" s="153" t="s">
        <v>95</v>
      </c>
    </row>
    <row r="352" spans="1:6" ht="109.5" customHeight="1">
      <c r="A352" s="152"/>
      <c r="B352" s="129"/>
      <c r="C352" s="139" t="s">
        <v>658</v>
      </c>
      <c r="D352" s="129" t="s">
        <v>961</v>
      </c>
      <c r="E352" s="139" t="s">
        <v>658</v>
      </c>
      <c r="F352" s="153" t="s">
        <v>96</v>
      </c>
    </row>
    <row r="353" spans="1:6" ht="109.5" customHeight="1">
      <c r="A353" s="152"/>
      <c r="B353" s="129"/>
      <c r="C353" s="139" t="s">
        <v>659</v>
      </c>
      <c r="D353" s="129" t="s">
        <v>638</v>
      </c>
      <c r="E353" s="139" t="s">
        <v>98</v>
      </c>
      <c r="F353" s="153" t="s">
        <v>97</v>
      </c>
    </row>
    <row r="354" spans="1:6" ht="67.5" customHeight="1">
      <c r="A354" s="152"/>
      <c r="B354" s="129"/>
      <c r="C354" s="139"/>
      <c r="D354" s="129"/>
      <c r="E354" s="139" t="s">
        <v>99</v>
      </c>
      <c r="F354" s="153" t="s">
        <v>100</v>
      </c>
    </row>
    <row r="355" spans="1:6" ht="57" customHeight="1">
      <c r="A355" s="152"/>
      <c r="B355" s="129"/>
      <c r="C355" s="139"/>
      <c r="D355" s="129"/>
      <c r="E355" s="139"/>
      <c r="F355" s="153"/>
    </row>
    <row r="356" spans="1:6" ht="20.25">
      <c r="A356" s="154"/>
      <c r="B356" s="132"/>
      <c r="C356" s="140"/>
      <c r="D356" s="132"/>
      <c r="E356" s="140"/>
      <c r="F356" s="155"/>
    </row>
    <row r="357" spans="1:6" ht="45" customHeight="1">
      <c r="A357" s="150" t="s">
        <v>216</v>
      </c>
      <c r="B357" s="127" t="s">
        <v>870</v>
      </c>
      <c r="C357" s="138" t="s">
        <v>207</v>
      </c>
      <c r="D357" s="127" t="s">
        <v>76</v>
      </c>
      <c r="E357" s="138" t="s">
        <v>207</v>
      </c>
      <c r="F357" s="151" t="s">
        <v>101</v>
      </c>
    </row>
    <row r="358" spans="1:6" ht="31.5" customHeight="1">
      <c r="A358" s="152"/>
      <c r="B358" s="129"/>
      <c r="C358" s="139" t="s">
        <v>206</v>
      </c>
      <c r="D358" s="129" t="s">
        <v>639</v>
      </c>
      <c r="E358" s="139" t="s">
        <v>206</v>
      </c>
      <c r="F358" s="153" t="s">
        <v>101</v>
      </c>
    </row>
    <row r="359" spans="1:6" ht="109.5" customHeight="1">
      <c r="A359" s="152"/>
      <c r="B359" s="129"/>
      <c r="C359" s="139" t="s">
        <v>414</v>
      </c>
      <c r="D359" s="129" t="s">
        <v>640</v>
      </c>
      <c r="E359" s="139" t="s">
        <v>414</v>
      </c>
      <c r="F359" s="153" t="s">
        <v>102</v>
      </c>
    </row>
    <row r="360" spans="1:6" ht="45.75" customHeight="1" thickBot="1">
      <c r="A360" s="157"/>
      <c r="B360" s="158"/>
      <c r="C360" s="165" t="s">
        <v>451</v>
      </c>
      <c r="D360" s="158" t="s">
        <v>641</v>
      </c>
      <c r="E360" s="165" t="s">
        <v>451</v>
      </c>
      <c r="F360" s="166" t="s">
        <v>103</v>
      </c>
    </row>
    <row r="362" spans="1:6" ht="23.25">
      <c r="A362" s="335" t="s">
        <v>864</v>
      </c>
      <c r="B362" s="335"/>
      <c r="C362" s="335"/>
      <c r="D362" s="335"/>
      <c r="E362" s="335"/>
      <c r="F362" s="335"/>
    </row>
    <row r="363" spans="1:6" ht="33.75" customHeight="1">
      <c r="A363" s="117"/>
      <c r="B363" s="137"/>
      <c r="C363" s="117"/>
      <c r="D363" s="137"/>
      <c r="E363" s="117"/>
      <c r="F363" s="137"/>
    </row>
    <row r="364" spans="1:6" ht="20.25">
      <c r="A364" s="330" t="s">
        <v>191</v>
      </c>
      <c r="B364" s="330"/>
      <c r="C364" s="330"/>
      <c r="D364" s="330"/>
      <c r="E364" s="117"/>
      <c r="F364" s="137"/>
    </row>
    <row r="365" ht="30.75" customHeight="1">
      <c r="B365" s="123"/>
    </row>
    <row r="366" spans="1:6" ht="31.5" customHeight="1">
      <c r="A366" s="331" t="s">
        <v>642</v>
      </c>
      <c r="B366" s="331"/>
      <c r="C366" s="331"/>
      <c r="D366" s="331"/>
      <c r="E366" s="331"/>
      <c r="F366" s="331"/>
    </row>
    <row r="367" spans="1:6" ht="34.5" customHeight="1">
      <c r="A367" s="331" t="s">
        <v>644</v>
      </c>
      <c r="B367" s="331"/>
      <c r="C367" s="331"/>
      <c r="D367" s="331"/>
      <c r="E367" s="331"/>
      <c r="F367" s="331"/>
    </row>
    <row r="368" spans="1:6" ht="34.5" customHeight="1">
      <c r="A368" s="122"/>
      <c r="B368" s="122"/>
      <c r="C368" s="122"/>
      <c r="D368" s="122"/>
      <c r="E368" s="122"/>
      <c r="F368" s="122"/>
    </row>
    <row r="369" ht="21" thickBot="1">
      <c r="B369" s="122"/>
    </row>
    <row r="370" spans="1:6" ht="20.25">
      <c r="A370" s="327" t="s">
        <v>302</v>
      </c>
      <c r="B370" s="327"/>
      <c r="C370" s="327" t="s">
        <v>303</v>
      </c>
      <c r="D370" s="327"/>
      <c r="E370" s="327" t="s">
        <v>338</v>
      </c>
      <c r="F370" s="327"/>
    </row>
    <row r="371" spans="1:6" ht="21" thickBot="1">
      <c r="A371" s="328"/>
      <c r="B371" s="328"/>
      <c r="C371" s="328"/>
      <c r="D371" s="328"/>
      <c r="E371" s="328"/>
      <c r="F371" s="328"/>
    </row>
    <row r="372" spans="1:6" ht="109.5" customHeight="1">
      <c r="A372" s="152" t="s">
        <v>213</v>
      </c>
      <c r="B372" s="129" t="s">
        <v>995</v>
      </c>
      <c r="C372" s="139" t="s">
        <v>213</v>
      </c>
      <c r="D372" s="129" t="s">
        <v>996</v>
      </c>
      <c r="E372" s="139" t="s">
        <v>213</v>
      </c>
      <c r="F372" s="153" t="s">
        <v>997</v>
      </c>
    </row>
    <row r="373" spans="1:6" ht="91.5" customHeight="1">
      <c r="A373" s="150" t="s">
        <v>216</v>
      </c>
      <c r="B373" s="127" t="s">
        <v>378</v>
      </c>
      <c r="C373" s="138" t="s">
        <v>207</v>
      </c>
      <c r="D373" s="127" t="s">
        <v>643</v>
      </c>
      <c r="E373" s="138" t="s">
        <v>207</v>
      </c>
      <c r="F373" s="151" t="s">
        <v>398</v>
      </c>
    </row>
    <row r="374" spans="1:6" ht="40.5">
      <c r="A374" s="152"/>
      <c r="B374" s="129"/>
      <c r="C374" s="139" t="s">
        <v>206</v>
      </c>
      <c r="D374" s="129" t="s">
        <v>77</v>
      </c>
      <c r="E374" s="139" t="s">
        <v>206</v>
      </c>
      <c r="F374" s="153" t="s">
        <v>78</v>
      </c>
    </row>
    <row r="375" spans="1:6" ht="20.25">
      <c r="A375" s="154"/>
      <c r="B375" s="132"/>
      <c r="C375" s="140"/>
      <c r="D375" s="132"/>
      <c r="E375" s="140"/>
      <c r="F375" s="155"/>
    </row>
    <row r="376" spans="1:6" ht="49.5" customHeight="1">
      <c r="A376" s="150" t="s">
        <v>215</v>
      </c>
      <c r="B376" s="127" t="s">
        <v>381</v>
      </c>
      <c r="C376" s="138" t="s">
        <v>215</v>
      </c>
      <c r="D376" s="127" t="s">
        <v>382</v>
      </c>
      <c r="E376" s="138" t="s">
        <v>529</v>
      </c>
      <c r="F376" s="151" t="s">
        <v>399</v>
      </c>
    </row>
    <row r="377" spans="1:6" ht="24" customHeight="1">
      <c r="A377" s="152"/>
      <c r="B377" s="129"/>
      <c r="C377" s="139"/>
      <c r="D377" s="129"/>
      <c r="E377" s="139" t="s">
        <v>530</v>
      </c>
      <c r="F377" s="153" t="s">
        <v>400</v>
      </c>
    </row>
    <row r="378" spans="1:6" ht="20.25">
      <c r="A378" s="154"/>
      <c r="B378" s="132"/>
      <c r="C378" s="140"/>
      <c r="D378" s="132"/>
      <c r="E378" s="140"/>
      <c r="F378" s="155"/>
    </row>
    <row r="379" spans="1:6" ht="61.5" customHeight="1">
      <c r="A379" s="150" t="s">
        <v>218</v>
      </c>
      <c r="B379" s="127" t="s">
        <v>379</v>
      </c>
      <c r="C379" s="138" t="s">
        <v>209</v>
      </c>
      <c r="D379" s="127" t="s">
        <v>383</v>
      </c>
      <c r="E379" s="138" t="s">
        <v>209</v>
      </c>
      <c r="F379" s="151" t="s">
        <v>401</v>
      </c>
    </row>
    <row r="380" spans="1:6" ht="85.5" customHeight="1">
      <c r="A380" s="152"/>
      <c r="B380" s="129"/>
      <c r="C380" s="139" t="s">
        <v>208</v>
      </c>
      <c r="D380" s="129" t="s">
        <v>384</v>
      </c>
      <c r="E380" s="139" t="s">
        <v>208</v>
      </c>
      <c r="F380" s="153" t="s">
        <v>402</v>
      </c>
    </row>
    <row r="381" spans="1:6" ht="20.25">
      <c r="A381" s="154"/>
      <c r="B381" s="132"/>
      <c r="C381" s="140"/>
      <c r="D381" s="132"/>
      <c r="E381" s="140"/>
      <c r="F381" s="155"/>
    </row>
    <row r="382" spans="1:6" ht="40.5">
      <c r="A382" s="150" t="s">
        <v>222</v>
      </c>
      <c r="B382" s="127" t="s">
        <v>380</v>
      </c>
      <c r="C382" s="138" t="s">
        <v>222</v>
      </c>
      <c r="D382" s="127" t="s">
        <v>385</v>
      </c>
      <c r="E382" s="138" t="s">
        <v>222</v>
      </c>
      <c r="F382" s="151" t="s">
        <v>403</v>
      </c>
    </row>
    <row r="383" spans="1:6" ht="20.25">
      <c r="A383" s="175"/>
      <c r="B383" s="148"/>
      <c r="C383" s="149"/>
      <c r="D383" s="148"/>
      <c r="E383" s="149"/>
      <c r="F383" s="155"/>
    </row>
    <row r="384" spans="1:6" ht="40.5">
      <c r="A384" s="150" t="s">
        <v>24</v>
      </c>
      <c r="B384" s="127" t="s">
        <v>192</v>
      </c>
      <c r="C384" s="138" t="s">
        <v>24</v>
      </c>
      <c r="D384" s="127" t="s">
        <v>386</v>
      </c>
      <c r="E384" s="138" t="s">
        <v>24</v>
      </c>
      <c r="F384" s="151" t="s">
        <v>405</v>
      </c>
    </row>
    <row r="385" spans="1:6" ht="20.25">
      <c r="A385" s="154"/>
      <c r="B385" s="132"/>
      <c r="C385" s="140"/>
      <c r="D385" s="134"/>
      <c r="E385" s="140"/>
      <c r="F385" s="155"/>
    </row>
    <row r="386" spans="1:6" ht="90" customHeight="1">
      <c r="A386" s="150" t="s">
        <v>25</v>
      </c>
      <c r="B386" s="127" t="s">
        <v>377</v>
      </c>
      <c r="C386" s="138" t="s">
        <v>387</v>
      </c>
      <c r="D386" s="127" t="s">
        <v>390</v>
      </c>
      <c r="E386" s="125" t="s">
        <v>387</v>
      </c>
      <c r="F386" s="151" t="s">
        <v>406</v>
      </c>
    </row>
    <row r="387" spans="1:6" ht="63" customHeight="1">
      <c r="A387" s="152"/>
      <c r="B387" s="129"/>
      <c r="C387" s="139" t="s">
        <v>388</v>
      </c>
      <c r="D387" s="129" t="s">
        <v>389</v>
      </c>
      <c r="E387" s="128" t="s">
        <v>388</v>
      </c>
      <c r="F387" s="153" t="s">
        <v>404</v>
      </c>
    </row>
    <row r="388" spans="1:6" ht="20.25">
      <c r="A388" s="154"/>
      <c r="B388" s="132"/>
      <c r="C388" s="140"/>
      <c r="D388" s="132"/>
      <c r="E388" s="131"/>
      <c r="F388" s="155"/>
    </row>
    <row r="389" spans="1:6" ht="40.5">
      <c r="A389" s="150" t="s">
        <v>26</v>
      </c>
      <c r="B389" s="127" t="s">
        <v>376</v>
      </c>
      <c r="C389" s="138" t="s">
        <v>26</v>
      </c>
      <c r="D389" s="127" t="s">
        <v>392</v>
      </c>
      <c r="E389" s="138" t="s">
        <v>26</v>
      </c>
      <c r="F389" s="151" t="s">
        <v>407</v>
      </c>
    </row>
    <row r="390" spans="1:6" ht="20.25">
      <c r="A390" s="154"/>
      <c r="B390" s="132"/>
      <c r="C390" s="140"/>
      <c r="D390" s="132"/>
      <c r="E390" s="140"/>
      <c r="F390" s="155"/>
    </row>
    <row r="391" spans="1:6" ht="40.5">
      <c r="A391" s="150" t="s">
        <v>104</v>
      </c>
      <c r="B391" s="127" t="s">
        <v>609</v>
      </c>
      <c r="C391" s="138" t="s">
        <v>104</v>
      </c>
      <c r="D391" s="127" t="s">
        <v>393</v>
      </c>
      <c r="E391" s="138" t="s">
        <v>409</v>
      </c>
      <c r="F391" s="151" t="s">
        <v>408</v>
      </c>
    </row>
    <row r="392" spans="1:6" ht="28.5" customHeight="1">
      <c r="A392" s="152"/>
      <c r="B392" s="129"/>
      <c r="C392" s="139"/>
      <c r="D392" s="129"/>
      <c r="E392" s="139" t="s">
        <v>410</v>
      </c>
      <c r="F392" s="153" t="s">
        <v>412</v>
      </c>
    </row>
    <row r="393" spans="1:6" ht="27" customHeight="1">
      <c r="A393" s="152"/>
      <c r="B393" s="129"/>
      <c r="C393" s="139"/>
      <c r="D393" s="129"/>
      <c r="E393" s="139" t="s">
        <v>411</v>
      </c>
      <c r="F393" s="153" t="s">
        <v>413</v>
      </c>
    </row>
    <row r="394" spans="1:6" ht="20.25">
      <c r="A394" s="154"/>
      <c r="B394" s="132"/>
      <c r="C394" s="140"/>
      <c r="D394" s="132"/>
      <c r="E394" s="140"/>
      <c r="F394" s="155"/>
    </row>
    <row r="395" spans="1:6" ht="81.75" thickBot="1">
      <c r="A395" s="161" t="s">
        <v>105</v>
      </c>
      <c r="B395" s="176" t="s">
        <v>628</v>
      </c>
      <c r="C395" s="162" t="s">
        <v>105</v>
      </c>
      <c r="D395" s="176" t="s">
        <v>391</v>
      </c>
      <c r="E395" s="162" t="s">
        <v>105</v>
      </c>
      <c r="F395" s="168" t="s">
        <v>551</v>
      </c>
    </row>
  </sheetData>
  <mergeCells count="112">
    <mergeCell ref="E84:F85"/>
    <mergeCell ref="F186:F187"/>
    <mergeCell ref="A215:F215"/>
    <mergeCell ref="A362:F362"/>
    <mergeCell ref="A140:B141"/>
    <mergeCell ref="A245:C245"/>
    <mergeCell ref="A255:D255"/>
    <mergeCell ref="A253:F253"/>
    <mergeCell ref="E180:F181"/>
    <mergeCell ref="A203:B204"/>
    <mergeCell ref="A96:B97"/>
    <mergeCell ref="C96:D97"/>
    <mergeCell ref="C140:D141"/>
    <mergeCell ref="A45:B46"/>
    <mergeCell ref="A84:B85"/>
    <mergeCell ref="A109:B110"/>
    <mergeCell ref="C109:D110"/>
    <mergeCell ref="A62:B62"/>
    <mergeCell ref="A81:C81"/>
    <mergeCell ref="C84:D85"/>
    <mergeCell ref="A366:F366"/>
    <mergeCell ref="A177:D177"/>
    <mergeCell ref="A364:D364"/>
    <mergeCell ref="A113:F113"/>
    <mergeCell ref="A119:B119"/>
    <mergeCell ref="A218:B218"/>
    <mergeCell ref="A175:F175"/>
    <mergeCell ref="A115:B115"/>
    <mergeCell ref="E140:F141"/>
    <mergeCell ref="A137:B137"/>
    <mergeCell ref="E109:F110"/>
    <mergeCell ref="A122:B123"/>
    <mergeCell ref="C122:D123"/>
    <mergeCell ref="E122:F123"/>
    <mergeCell ref="B111:B112"/>
    <mergeCell ref="E203:F204"/>
    <mergeCell ref="A200:B200"/>
    <mergeCell ref="A180:B181"/>
    <mergeCell ref="C180:D181"/>
    <mergeCell ref="C203:D204"/>
    <mergeCell ref="A303:B303"/>
    <mergeCell ref="A282:B283"/>
    <mergeCell ref="C282:D283"/>
    <mergeCell ref="A268:B269"/>
    <mergeCell ref="C268:D269"/>
    <mergeCell ref="E221:F222"/>
    <mergeCell ref="A236:B237"/>
    <mergeCell ref="C236:D237"/>
    <mergeCell ref="E236:F237"/>
    <mergeCell ref="A233:D233"/>
    <mergeCell ref="A221:B222"/>
    <mergeCell ref="C221:D222"/>
    <mergeCell ref="E306:F307"/>
    <mergeCell ref="A317:B318"/>
    <mergeCell ref="C317:D318"/>
    <mergeCell ref="E317:F318"/>
    <mergeCell ref="A311:F311"/>
    <mergeCell ref="A314:B314"/>
    <mergeCell ref="E325:F326"/>
    <mergeCell ref="A345:B346"/>
    <mergeCell ref="C345:D346"/>
    <mergeCell ref="E345:F346"/>
    <mergeCell ref="A339:D339"/>
    <mergeCell ref="A336:F336"/>
    <mergeCell ref="A341:F342"/>
    <mergeCell ref="A322:B322"/>
    <mergeCell ref="A325:B326"/>
    <mergeCell ref="C325:D326"/>
    <mergeCell ref="A306:B307"/>
    <mergeCell ref="C306:D307"/>
    <mergeCell ref="A152:D152"/>
    <mergeCell ref="A150:F150"/>
    <mergeCell ref="A155:B156"/>
    <mergeCell ref="C155:D156"/>
    <mergeCell ref="E155:F156"/>
    <mergeCell ref="A370:B371"/>
    <mergeCell ref="C370:D371"/>
    <mergeCell ref="E370:F371"/>
    <mergeCell ref="A248:B249"/>
    <mergeCell ref="C248:D249"/>
    <mergeCell ref="E248:F249"/>
    <mergeCell ref="E268:F269"/>
    <mergeCell ref="A275:C275"/>
    <mergeCell ref="A367:F367"/>
    <mergeCell ref="A277:F277"/>
    <mergeCell ref="A1:F1"/>
    <mergeCell ref="A40:F40"/>
    <mergeCell ref="A60:F60"/>
    <mergeCell ref="A79:F79"/>
    <mergeCell ref="A10:B11"/>
    <mergeCell ref="C10:D11"/>
    <mergeCell ref="E10:F11"/>
    <mergeCell ref="A42:B42"/>
    <mergeCell ref="B12:B13"/>
    <mergeCell ref="A65:B66"/>
    <mergeCell ref="A6:F6"/>
    <mergeCell ref="A5:B5"/>
    <mergeCell ref="A117:F117"/>
    <mergeCell ref="A93:F93"/>
    <mergeCell ref="A106:C106"/>
    <mergeCell ref="E96:F97"/>
    <mergeCell ref="C65:D66"/>
    <mergeCell ref="E65:F66"/>
    <mergeCell ref="C45:D46"/>
    <mergeCell ref="E45:F46"/>
    <mergeCell ref="E282:F283"/>
    <mergeCell ref="A258:B259"/>
    <mergeCell ref="C258:D259"/>
    <mergeCell ref="E258:F259"/>
    <mergeCell ref="A273:F273"/>
    <mergeCell ref="A265:D265"/>
    <mergeCell ref="A279:D279"/>
  </mergeCells>
  <printOptions horizontalCentered="1" verticalCentered="1"/>
  <pageMargins left="0.3937007874015748" right="0" top="0.1968503937007874" bottom="0" header="0" footer="0"/>
  <pageSetup horizontalDpi="300" verticalDpi="300" orientation="landscape" scale="37" r:id="rId1"/>
  <rowBreaks count="12" manualBreakCount="12">
    <brk id="39" max="255" man="1"/>
    <brk id="59" max="255" man="1"/>
    <brk id="78" max="255" man="1"/>
    <brk id="112" max="255" man="1"/>
    <brk id="149" max="255" man="1"/>
    <brk id="174" max="255" man="1"/>
    <brk id="214" max="255" man="1"/>
    <brk id="252" max="255" man="1"/>
    <brk id="272" max="255" man="1"/>
    <brk id="310" max="255" man="1"/>
    <brk id="335" max="255" man="1"/>
    <brk id="3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75" zoomScaleSheetLayoutView="75" workbookViewId="0" topLeftCell="A25">
      <selection activeCell="B7" sqref="B7"/>
    </sheetView>
  </sheetViews>
  <sheetFormatPr defaultColWidth="11.421875" defaultRowHeight="16.5" customHeight="1"/>
  <cols>
    <col min="1" max="1" width="10.28125" style="209" customWidth="1"/>
    <col min="2" max="2" width="100.421875" style="215" customWidth="1"/>
    <col min="3" max="3" width="8.8515625" style="210" customWidth="1"/>
    <col min="4" max="16384" width="11.421875" style="1" customWidth="1"/>
  </cols>
  <sheetData>
    <row r="1" spans="1:3" ht="16.5" customHeight="1">
      <c r="A1" s="345" t="s">
        <v>111</v>
      </c>
      <c r="B1" s="345"/>
      <c r="C1" s="345"/>
    </row>
    <row r="2" ht="16.5" customHeight="1">
      <c r="B2" s="3"/>
    </row>
    <row r="3" spans="2:3" ht="16.5" customHeight="1">
      <c r="B3" s="213"/>
      <c r="C3" s="2" t="s">
        <v>112</v>
      </c>
    </row>
    <row r="5" ht="16.5" customHeight="1">
      <c r="B5" s="216" t="s">
        <v>736</v>
      </c>
    </row>
    <row r="6" spans="1:3" ht="20.25" customHeight="1">
      <c r="A6" s="212" t="s">
        <v>753</v>
      </c>
      <c r="B6" s="216" t="s">
        <v>754</v>
      </c>
      <c r="C6" s="226">
        <v>6</v>
      </c>
    </row>
    <row r="7" spans="1:3" ht="20.25" customHeight="1">
      <c r="A7" s="212" t="s">
        <v>213</v>
      </c>
      <c r="B7" s="216" t="s">
        <v>917</v>
      </c>
      <c r="C7" s="226"/>
    </row>
    <row r="8" spans="1:3" ht="16.5" customHeight="1">
      <c r="A8" s="211" t="s">
        <v>966</v>
      </c>
      <c r="B8" s="220" t="s">
        <v>755</v>
      </c>
      <c r="C8" s="226">
        <v>6</v>
      </c>
    </row>
    <row r="9" spans="1:3" ht="16.5" customHeight="1">
      <c r="A9" s="209" t="s">
        <v>660</v>
      </c>
      <c r="B9" s="214" t="s">
        <v>229</v>
      </c>
      <c r="C9" s="226">
        <v>8</v>
      </c>
    </row>
    <row r="10" spans="2:3" ht="16.5" customHeight="1">
      <c r="B10" s="214" t="s">
        <v>735</v>
      </c>
      <c r="C10" s="226">
        <v>8</v>
      </c>
    </row>
    <row r="11" spans="1:3" ht="16.5" customHeight="1">
      <c r="A11" s="211" t="s">
        <v>967</v>
      </c>
      <c r="B11" s="220" t="s">
        <v>970</v>
      </c>
      <c r="C11" s="226">
        <v>10</v>
      </c>
    </row>
    <row r="12" spans="1:3" ht="17.25" customHeight="1">
      <c r="A12" s="209" t="s">
        <v>561</v>
      </c>
      <c r="B12" s="214" t="s">
        <v>969</v>
      </c>
      <c r="C12" s="226">
        <v>10</v>
      </c>
    </row>
    <row r="13" spans="1:3" ht="16.5" customHeight="1">
      <c r="A13" s="209" t="s">
        <v>93</v>
      </c>
      <c r="B13" s="214" t="s">
        <v>510</v>
      </c>
      <c r="C13" s="226">
        <v>16</v>
      </c>
    </row>
    <row r="14" spans="1:3" ht="16.5" customHeight="1">
      <c r="A14" s="209" t="s">
        <v>563</v>
      </c>
      <c r="B14" s="214" t="s">
        <v>916</v>
      </c>
      <c r="C14" s="226">
        <v>23</v>
      </c>
    </row>
    <row r="15" spans="1:3" ht="16.5" customHeight="1">
      <c r="A15" s="209" t="s">
        <v>756</v>
      </c>
      <c r="B15" s="214" t="s">
        <v>737</v>
      </c>
      <c r="C15" s="226">
        <v>26</v>
      </c>
    </row>
    <row r="16" spans="1:3" ht="16.5" customHeight="1">
      <c r="A16" s="209" t="s">
        <v>757</v>
      </c>
      <c r="B16" s="214" t="s">
        <v>918</v>
      </c>
      <c r="C16" s="226">
        <v>28</v>
      </c>
    </row>
    <row r="17" spans="1:3" ht="16.5" customHeight="1">
      <c r="A17" s="209" t="s">
        <v>759</v>
      </c>
      <c r="B17" s="214" t="s">
        <v>758</v>
      </c>
      <c r="C17" s="226">
        <v>31</v>
      </c>
    </row>
    <row r="18" spans="1:3" ht="16.5" customHeight="1">
      <c r="A18" s="209" t="s">
        <v>761</v>
      </c>
      <c r="B18" s="214" t="s">
        <v>760</v>
      </c>
      <c r="C18" s="226">
        <v>33</v>
      </c>
    </row>
    <row r="19" spans="1:3" ht="16.5" customHeight="1">
      <c r="A19" s="209" t="s">
        <v>971</v>
      </c>
      <c r="B19" s="225" t="s">
        <v>762</v>
      </c>
      <c r="C19" s="226">
        <v>36</v>
      </c>
    </row>
    <row r="20" spans="2:3" ht="16.5" customHeight="1">
      <c r="B20" s="215" t="s">
        <v>763</v>
      </c>
      <c r="C20" s="226">
        <v>41</v>
      </c>
    </row>
    <row r="21" spans="2:3" ht="16.5" customHeight="1">
      <c r="B21" s="215" t="s">
        <v>764</v>
      </c>
      <c r="C21" s="226">
        <v>42</v>
      </c>
    </row>
    <row r="22" spans="1:3" ht="16.5" customHeight="1">
      <c r="A22" s="211" t="s">
        <v>216</v>
      </c>
      <c r="B22" s="216" t="s">
        <v>765</v>
      </c>
      <c r="C22" s="226">
        <v>43</v>
      </c>
    </row>
    <row r="23" spans="1:3" ht="16.5" customHeight="1">
      <c r="A23" s="211" t="s">
        <v>207</v>
      </c>
      <c r="B23" s="216" t="s">
        <v>766</v>
      </c>
      <c r="C23" s="226">
        <v>43</v>
      </c>
    </row>
    <row r="24" spans="1:3" ht="16.5" customHeight="1">
      <c r="A24" s="211" t="s">
        <v>206</v>
      </c>
      <c r="B24" s="216" t="s">
        <v>989</v>
      </c>
      <c r="C24" s="226">
        <v>44</v>
      </c>
    </row>
    <row r="25" spans="1:3" ht="18.75" customHeight="1">
      <c r="A25" s="211" t="s">
        <v>414</v>
      </c>
      <c r="B25" s="216" t="s">
        <v>333</v>
      </c>
      <c r="C25" s="226">
        <v>57</v>
      </c>
    </row>
    <row r="26" spans="1:3" ht="16.5" customHeight="1">
      <c r="A26" s="212" t="s">
        <v>919</v>
      </c>
      <c r="B26" s="216" t="s">
        <v>849</v>
      </c>
      <c r="C26" s="226">
        <v>67</v>
      </c>
    </row>
    <row r="27" spans="1:3" ht="16.5" customHeight="1">
      <c r="A27" s="211" t="s">
        <v>213</v>
      </c>
      <c r="B27" s="221" t="s">
        <v>861</v>
      </c>
      <c r="C27" s="226">
        <v>67</v>
      </c>
    </row>
    <row r="28" spans="1:3" ht="16.5" customHeight="1">
      <c r="A28" s="211" t="s">
        <v>966</v>
      </c>
      <c r="B28" s="221" t="s">
        <v>862</v>
      </c>
      <c r="C28" s="226">
        <v>67</v>
      </c>
    </row>
    <row r="29" spans="1:3" ht="16.5" customHeight="1">
      <c r="A29" s="209" t="s">
        <v>660</v>
      </c>
      <c r="B29" s="224" t="s">
        <v>850</v>
      </c>
      <c r="C29" s="226">
        <v>67</v>
      </c>
    </row>
    <row r="30" spans="1:3" ht="16.5" customHeight="1">
      <c r="A30" s="209" t="s">
        <v>661</v>
      </c>
      <c r="B30" s="217" t="s">
        <v>856</v>
      </c>
      <c r="C30" s="226">
        <v>69</v>
      </c>
    </row>
    <row r="31" spans="1:3" ht="16.5" customHeight="1">
      <c r="A31" s="211" t="s">
        <v>216</v>
      </c>
      <c r="B31" s="221" t="s">
        <v>859</v>
      </c>
      <c r="C31" s="226">
        <v>70</v>
      </c>
    </row>
    <row r="32" spans="1:3" ht="16.5" customHeight="1">
      <c r="A32" s="211" t="s">
        <v>207</v>
      </c>
      <c r="B32" s="222" t="s">
        <v>858</v>
      </c>
      <c r="C32" s="226">
        <v>70</v>
      </c>
    </row>
    <row r="33" spans="1:3" ht="16.5" customHeight="1">
      <c r="A33" s="211" t="s">
        <v>206</v>
      </c>
      <c r="B33" s="222" t="s">
        <v>857</v>
      </c>
      <c r="C33" s="226">
        <v>71</v>
      </c>
    </row>
    <row r="34" spans="1:3" ht="16.5" customHeight="1">
      <c r="A34" s="209" t="s">
        <v>851</v>
      </c>
      <c r="B34" s="219" t="s">
        <v>850</v>
      </c>
      <c r="C34" s="226">
        <v>71</v>
      </c>
    </row>
    <row r="35" spans="1:3" ht="16.5" customHeight="1">
      <c r="A35" s="209" t="s">
        <v>852</v>
      </c>
      <c r="B35" s="219" t="s">
        <v>856</v>
      </c>
      <c r="C35" s="226">
        <v>71</v>
      </c>
    </row>
    <row r="36" spans="1:3" ht="16.5" customHeight="1">
      <c r="A36" s="211" t="s">
        <v>215</v>
      </c>
      <c r="B36" s="222" t="s">
        <v>860</v>
      </c>
      <c r="C36" s="226">
        <v>74</v>
      </c>
    </row>
    <row r="37" spans="1:3" ht="15.75" customHeight="1">
      <c r="A37" s="211" t="s">
        <v>529</v>
      </c>
      <c r="B37" s="222" t="s">
        <v>850</v>
      </c>
      <c r="C37" s="226">
        <v>74</v>
      </c>
    </row>
    <row r="38" spans="1:3" ht="16.5" customHeight="1">
      <c r="A38" s="211" t="s">
        <v>530</v>
      </c>
      <c r="B38" s="223" t="s">
        <v>856</v>
      </c>
      <c r="C38" s="226">
        <v>75</v>
      </c>
    </row>
    <row r="39" spans="1:3" ht="16.5" customHeight="1">
      <c r="A39" s="211" t="s">
        <v>218</v>
      </c>
      <c r="B39" s="222" t="s">
        <v>855</v>
      </c>
      <c r="C39" s="226">
        <v>77</v>
      </c>
    </row>
    <row r="40" spans="1:3" ht="16.5" customHeight="1">
      <c r="A40" s="211" t="s">
        <v>209</v>
      </c>
      <c r="B40" s="222" t="s">
        <v>854</v>
      </c>
      <c r="C40" s="226">
        <v>77</v>
      </c>
    </row>
    <row r="41" spans="1:3" ht="16.5" customHeight="1">
      <c r="A41" s="211" t="s">
        <v>208</v>
      </c>
      <c r="B41" s="222" t="s">
        <v>853</v>
      </c>
      <c r="C41" s="226">
        <v>78</v>
      </c>
    </row>
    <row r="42" spans="1:3" ht="16.5" customHeight="1">
      <c r="A42" s="211" t="s">
        <v>418</v>
      </c>
      <c r="B42" s="218" t="s">
        <v>991</v>
      </c>
      <c r="C42" s="226">
        <v>81</v>
      </c>
    </row>
  </sheetData>
  <mergeCells count="1">
    <mergeCell ref="A1:C1"/>
  </mergeCells>
  <printOptions/>
  <pageMargins left="1.5748031496062993" right="0.7874015748031497" top="1.1811023622047245" bottom="1.1811023622047245" header="0" footer="0"/>
  <pageSetup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</dc:creator>
  <cp:keywords/>
  <dc:description/>
  <cp:lastModifiedBy>Maria Claudia</cp:lastModifiedBy>
  <cp:lastPrinted>2004-04-30T15:48:17Z</cp:lastPrinted>
  <dcterms:created xsi:type="dcterms:W3CDTF">2004-03-27T00:54:14Z</dcterms:created>
  <dcterms:modified xsi:type="dcterms:W3CDTF">2005-05-17T15:03:28Z</dcterms:modified>
  <cp:category/>
  <cp:version/>
  <cp:contentType/>
  <cp:contentStatus/>
</cp:coreProperties>
</file>